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pfiles.stpeters.school.nz\users$\Douglasd\St Peters Lincoln University Dairy Farm\Budget\2015-16 farm budge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5" i="1" l="1"/>
  <c r="T94" i="1" s="1"/>
  <c r="S85" i="1"/>
  <c r="S94" i="1" s="1"/>
  <c r="L85" i="1"/>
  <c r="L94" i="1" s="1"/>
  <c r="K85" i="1"/>
  <c r="K94" i="1" s="1"/>
  <c r="J85" i="1"/>
  <c r="J94" i="1" s="1"/>
  <c r="V83" i="1"/>
  <c r="V85" i="1" s="1"/>
  <c r="H85" i="1"/>
  <c r="H94" i="1" s="1"/>
  <c r="I50" i="1"/>
  <c r="J50" i="1"/>
  <c r="K50" i="1"/>
  <c r="L50" i="1"/>
  <c r="M50" i="1"/>
  <c r="N50" i="1"/>
  <c r="O50" i="1"/>
  <c r="P50" i="1"/>
  <c r="Q50" i="1"/>
  <c r="R50" i="1"/>
  <c r="S50" i="1"/>
  <c r="T50" i="1"/>
  <c r="N81" i="1"/>
  <c r="O81" i="1"/>
  <c r="P81" i="1"/>
  <c r="Q81" i="1"/>
  <c r="R81" i="1"/>
  <c r="S81" i="1"/>
  <c r="T81" i="1"/>
  <c r="R70" i="1"/>
  <c r="S70" i="1"/>
  <c r="T70" i="1"/>
  <c r="O70" i="1"/>
  <c r="P70" i="1"/>
  <c r="Q70" i="1"/>
  <c r="N70" i="1"/>
  <c r="M70" i="1"/>
  <c r="L70" i="1"/>
  <c r="K70" i="1"/>
  <c r="J70" i="1"/>
  <c r="I70" i="1"/>
  <c r="B50" i="1"/>
  <c r="C50" i="1" s="1"/>
  <c r="B85" i="1"/>
  <c r="B94" i="1" s="1"/>
  <c r="E83" i="1"/>
  <c r="D83" i="1"/>
  <c r="C83" i="1"/>
  <c r="D50" i="1" l="1"/>
  <c r="D85" i="1"/>
  <c r="E50" i="1"/>
  <c r="E85" i="1"/>
  <c r="C85" i="1"/>
  <c r="E94" i="1"/>
  <c r="D94" i="1"/>
  <c r="C94" i="1"/>
  <c r="M81" i="1"/>
  <c r="L81" i="1"/>
  <c r="K81" i="1"/>
  <c r="J81" i="1"/>
  <c r="I81" i="1"/>
  <c r="D11" i="1"/>
  <c r="T45" i="1"/>
  <c r="S45" i="1"/>
  <c r="R45" i="1"/>
  <c r="Q45" i="1"/>
  <c r="P45" i="1"/>
  <c r="O45" i="1"/>
  <c r="N45" i="1"/>
  <c r="M45" i="1"/>
  <c r="L45" i="1"/>
  <c r="K45" i="1"/>
  <c r="J45" i="1"/>
  <c r="I45" i="1"/>
  <c r="T34" i="1" l="1"/>
  <c r="S34" i="1"/>
  <c r="R34" i="1"/>
  <c r="Q34" i="1"/>
  <c r="P34" i="1"/>
  <c r="O34" i="1"/>
  <c r="N34" i="1"/>
  <c r="M34" i="1"/>
  <c r="L34" i="1"/>
  <c r="K34" i="1"/>
  <c r="J34" i="1"/>
  <c r="I34" i="1"/>
  <c r="R20" i="1" l="1"/>
  <c r="R85" i="1" s="1"/>
  <c r="R94" i="1" s="1"/>
  <c r="Q20" i="1"/>
  <c r="Q85" i="1" s="1"/>
  <c r="Q94" i="1" s="1"/>
  <c r="P20" i="1"/>
  <c r="P85" i="1" s="1"/>
  <c r="P94" i="1" s="1"/>
  <c r="O20" i="1"/>
  <c r="O85" i="1" s="1"/>
  <c r="O94" i="1" s="1"/>
  <c r="N20" i="1"/>
  <c r="N85" i="1" s="1"/>
  <c r="N94" i="1" s="1"/>
  <c r="M20" i="1"/>
  <c r="M85" i="1" s="1"/>
  <c r="M94" i="1" s="1"/>
  <c r="I20" i="1"/>
  <c r="I85" i="1" s="1"/>
  <c r="I94" i="1" s="1"/>
</calcChain>
</file>

<file path=xl/sharedStrings.xml><?xml version="1.0" encoding="utf-8"?>
<sst xmlns="http://schemas.openxmlformats.org/spreadsheetml/2006/main" count="172" uniqueCount="98">
  <si>
    <t xml:space="preserve">Owl Farm 2015/16 Budget and Cahsflow </t>
  </si>
  <si>
    <t>$/ha</t>
  </si>
  <si>
    <t>$/Cow</t>
  </si>
  <si>
    <t>$/kgMS</t>
  </si>
  <si>
    <t>INCOME</t>
  </si>
  <si>
    <t>Milk Receipts</t>
  </si>
  <si>
    <t>Milk solids KG</t>
  </si>
  <si>
    <t>Total Milk Receipts</t>
  </si>
  <si>
    <t>Cattle Account</t>
  </si>
  <si>
    <t>Cattle Sales</t>
  </si>
  <si>
    <t xml:space="preserve">Calf Sales </t>
  </si>
  <si>
    <t>Net Cattle Income</t>
  </si>
  <si>
    <t>Other Income</t>
  </si>
  <si>
    <t>Dividends Received</t>
  </si>
  <si>
    <t>Total Other Income</t>
  </si>
  <si>
    <t>Rentals</t>
  </si>
  <si>
    <t>Net Rental Income</t>
  </si>
  <si>
    <t>Total Income</t>
  </si>
  <si>
    <t xml:space="preserve">Milk Payment estimator </t>
  </si>
  <si>
    <t>LESS EXPENSES</t>
  </si>
  <si>
    <r>
      <t>Farm Working Expenses</t>
    </r>
    <r>
      <rPr>
        <b/>
        <sz val="11"/>
        <color theme="1"/>
        <rFont val="Calibri"/>
        <family val="2"/>
        <scheme val="minor"/>
      </rPr>
      <t>($/yr)</t>
    </r>
  </si>
  <si>
    <t>Staff</t>
  </si>
  <si>
    <t>Wages</t>
  </si>
  <si>
    <t>Total staff</t>
  </si>
  <si>
    <t>Cow Costs</t>
  </si>
  <si>
    <t>Animal Health</t>
  </si>
  <si>
    <t>Calf rearing</t>
  </si>
  <si>
    <t>Breeding expenses (incl herd testing)</t>
  </si>
  <si>
    <t>Service bulls</t>
  </si>
  <si>
    <t>Total Cow costs</t>
  </si>
  <si>
    <t>Feed</t>
  </si>
  <si>
    <t>PKE</t>
  </si>
  <si>
    <t>Grass silage harvested</t>
  </si>
  <si>
    <t>Maize</t>
  </si>
  <si>
    <t>Chicory</t>
  </si>
  <si>
    <t>Calf meal</t>
  </si>
  <si>
    <t>Total Feed</t>
  </si>
  <si>
    <t>Grazing</t>
  </si>
  <si>
    <t>Lease land on milking platform</t>
  </si>
  <si>
    <t>Replacement Heifers and Calves</t>
  </si>
  <si>
    <t xml:space="preserve">Total Grazing </t>
  </si>
  <si>
    <t xml:space="preserve">General </t>
  </si>
  <si>
    <t>Shed expenses excl. power</t>
  </si>
  <si>
    <t>Electricity</t>
  </si>
  <si>
    <t>Water charge</t>
  </si>
  <si>
    <t>Freight - stock</t>
  </si>
  <si>
    <t>Cartage - fertiliser</t>
  </si>
  <si>
    <t>Spreading – Fertiliser</t>
  </si>
  <si>
    <t>Pumping effluent pond</t>
  </si>
  <si>
    <t>Repairs and maintenance: Land and Buildings</t>
  </si>
  <si>
    <t>Repairs and maintenance: Plant and equipment</t>
  </si>
  <si>
    <t>Vehicle operating expenses</t>
  </si>
  <si>
    <t>Fuel</t>
  </si>
  <si>
    <t>Weed and pest control</t>
  </si>
  <si>
    <t>Consultant</t>
  </si>
  <si>
    <t>Other expenses</t>
  </si>
  <si>
    <t>Shelter trees</t>
  </si>
  <si>
    <t>Wet weather allowance</t>
  </si>
  <si>
    <t>Total General</t>
  </si>
  <si>
    <t xml:space="preserve">Overhead </t>
  </si>
  <si>
    <t>Administration</t>
  </si>
  <si>
    <t>Insurance</t>
  </si>
  <si>
    <t>Rates</t>
  </si>
  <si>
    <t>ACC</t>
  </si>
  <si>
    <t>MindaPro</t>
  </si>
  <si>
    <t>Farmax</t>
  </si>
  <si>
    <t>Kiwisaver</t>
  </si>
  <si>
    <t>Staff training</t>
  </si>
  <si>
    <t>Total Overheads</t>
  </si>
  <si>
    <t>Total farm working expenses</t>
  </si>
  <si>
    <t xml:space="preserve">Net surplus before Financial Charges </t>
  </si>
  <si>
    <t xml:space="preserve">Financial charges </t>
  </si>
  <si>
    <t>Interest – Farm loan</t>
  </si>
  <si>
    <t>Depreciation –farm</t>
  </si>
  <si>
    <t xml:space="preserve">Total financial charges </t>
  </si>
  <si>
    <t xml:space="preserve">Farm Surplus (Deficit) </t>
  </si>
  <si>
    <t>Nitrogen + Fertiliser and Lime</t>
  </si>
  <si>
    <t>Re-grassing</t>
  </si>
  <si>
    <t xml:space="preserve">Gibberellic Acid </t>
  </si>
  <si>
    <t>2015/16 budget</t>
  </si>
  <si>
    <t>June</t>
  </si>
  <si>
    <t>July</t>
  </si>
  <si>
    <t>August</t>
  </si>
  <si>
    <t xml:space="preserve">September </t>
  </si>
  <si>
    <t>October</t>
  </si>
  <si>
    <t>November</t>
  </si>
  <si>
    <t>December</t>
  </si>
  <si>
    <t>January</t>
  </si>
  <si>
    <t>March</t>
  </si>
  <si>
    <t>April</t>
  </si>
  <si>
    <t>May</t>
  </si>
  <si>
    <t>February</t>
  </si>
  <si>
    <t xml:space="preserve">total </t>
  </si>
  <si>
    <t>210,000 KgMS</t>
  </si>
  <si>
    <t>Cahsflow - Total</t>
  </si>
  <si>
    <t>Effluent</t>
  </si>
  <si>
    <t xml:space="preserve">tractor lease </t>
  </si>
  <si>
    <t xml:space="preserve">Tractor lease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</si>
</sst>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2" fillId="0" borderId="1" xfId="0" applyFont="1" applyBorder="1"/>
    <xf numFmtId="3" fontId="0" fillId="0" borderId="1" xfId="0" applyNumberFormat="1" applyBorder="1"/>
    <xf numFmtId="164" fontId="0" fillId="0" borderId="1" xfId="0" applyNumberFormat="1" applyBorder="1"/>
    <xf numFmtId="164" fontId="1" fillId="0" borderId="1" xfId="0" applyNumberFormat="1" applyFont="1" applyBorder="1"/>
    <xf numFmtId="164" fontId="0" fillId="0" borderId="1" xfId="0" applyNumberFormat="1" applyFont="1" applyBorder="1"/>
    <xf numFmtId="164" fontId="2" fillId="0" borderId="1" xfId="0" applyNumberFormat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Border="1"/>
    <xf numFmtId="0" fontId="2" fillId="0" borderId="5" xfId="0" applyFont="1" applyBorder="1"/>
    <xf numFmtId="0" fontId="0" fillId="0" borderId="5" xfId="0" applyBorder="1"/>
    <xf numFmtId="164" fontId="1" fillId="0" borderId="6" xfId="0" applyNumberFormat="1" applyFont="1" applyBorder="1"/>
    <xf numFmtId="164" fontId="0" fillId="0" borderId="6" xfId="0" applyNumberFormat="1" applyBorder="1"/>
    <xf numFmtId="0" fontId="1" fillId="0" borderId="7" xfId="0" applyFont="1" applyBorder="1"/>
    <xf numFmtId="164" fontId="1" fillId="0" borderId="8" xfId="0" applyNumberFormat="1" applyFont="1" applyBorder="1"/>
    <xf numFmtId="0" fontId="0" fillId="0" borderId="1" xfId="0" applyNumberFormat="1" applyBorder="1"/>
    <xf numFmtId="0" fontId="0" fillId="0" borderId="1" xfId="0" applyFont="1" applyBorder="1"/>
    <xf numFmtId="3" fontId="1" fillId="0" borderId="6" xfId="0" applyNumberFormat="1" applyFont="1" applyBorder="1" applyAlignment="1">
      <alignment horizontal="right"/>
    </xf>
    <xf numFmtId="0" fontId="1" fillId="0" borderId="6" xfId="0" applyFont="1" applyBorder="1"/>
    <xf numFmtId="0" fontId="2" fillId="0" borderId="6" xfId="0" applyFont="1" applyBorder="1"/>
    <xf numFmtId="0" fontId="1" fillId="2" borderId="5" xfId="0" applyFont="1" applyFill="1" applyBorder="1"/>
    <xf numFmtId="0" fontId="0" fillId="2" borderId="1" xfId="0" applyFill="1" applyBorder="1"/>
    <xf numFmtId="164" fontId="1" fillId="2" borderId="1" xfId="0" applyNumberFormat="1" applyFont="1" applyFill="1" applyBorder="1"/>
    <xf numFmtId="0" fontId="1" fillId="2" borderId="1" xfId="0" applyFont="1" applyFill="1" applyBorder="1"/>
    <xf numFmtId="0" fontId="1" fillId="2" borderId="7" xfId="0" applyFont="1" applyFill="1" applyBorder="1"/>
    <xf numFmtId="164" fontId="1" fillId="2" borderId="8" xfId="0" applyNumberFormat="1" applyFont="1" applyFill="1" applyBorder="1"/>
    <xf numFmtId="0" fontId="1" fillId="2" borderId="8" xfId="0" applyFont="1" applyFill="1" applyBorder="1"/>
    <xf numFmtId="164" fontId="1" fillId="2" borderId="6" xfId="0" applyNumberFormat="1" applyFont="1" applyFill="1" applyBorder="1"/>
    <xf numFmtId="0" fontId="1" fillId="2" borderId="0" xfId="0" applyFont="1" applyFill="1"/>
    <xf numFmtId="0" fontId="1" fillId="3" borderId="5" xfId="0" applyFont="1" applyFill="1" applyBorder="1"/>
    <xf numFmtId="0" fontId="0" fillId="3" borderId="1" xfId="0" applyFill="1" applyBorder="1"/>
    <xf numFmtId="0" fontId="0" fillId="3" borderId="6" xfId="0" applyFill="1" applyBorder="1"/>
    <xf numFmtId="0" fontId="1" fillId="0" borderId="9" xfId="0" applyFont="1" applyBorder="1"/>
    <xf numFmtId="0" fontId="0" fillId="0" borderId="10" xfId="0" applyBorder="1"/>
    <xf numFmtId="164" fontId="1" fillId="0" borderId="10" xfId="0" applyNumberFormat="1" applyFont="1" applyBorder="1"/>
    <xf numFmtId="164" fontId="0" fillId="0" borderId="10" xfId="0" applyNumberFormat="1" applyBorder="1"/>
    <xf numFmtId="164" fontId="0" fillId="0" borderId="10" xfId="0" applyNumberFormat="1" applyFont="1" applyBorder="1"/>
    <xf numFmtId="164" fontId="2" fillId="0" borderId="10" xfId="0" applyNumberFormat="1" applyFont="1" applyBorder="1"/>
    <xf numFmtId="164" fontId="1" fillId="0" borderId="1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4"/>
  <sheetViews>
    <sheetView tabSelected="1" zoomScaleNormal="100" workbookViewId="0">
      <pane ySplit="1" topLeftCell="A2" activePane="bottomLeft" state="frozen"/>
      <selection pane="bottomLeft" activeCell="F1" sqref="F1:F1048576"/>
    </sheetView>
  </sheetViews>
  <sheetFormatPr defaultRowHeight="15" x14ac:dyDescent="0.25"/>
  <cols>
    <col min="1" max="1" width="45.85546875" customWidth="1"/>
    <col min="2" max="2" width="16.28515625" customWidth="1"/>
    <col min="3" max="3" width="10.140625" bestFit="1" customWidth="1"/>
    <col min="6" max="6" width="12" customWidth="1"/>
    <col min="7" max="7" width="44" customWidth="1"/>
    <col min="8" max="8" width="20.28515625" customWidth="1"/>
    <col min="9" max="9" width="11.28515625" customWidth="1"/>
    <col min="10" max="10" width="12.42578125" customWidth="1"/>
    <col min="11" max="11" width="11.28515625" customWidth="1"/>
    <col min="12" max="12" width="12.140625" customWidth="1"/>
    <col min="13" max="13" width="11.140625" bestFit="1" customWidth="1"/>
    <col min="14" max="14" width="11.140625" customWidth="1"/>
    <col min="15" max="15" width="11.28515625" customWidth="1"/>
    <col min="16" max="16" width="11.140625" bestFit="1" customWidth="1"/>
    <col min="17" max="17" width="12.140625" customWidth="1"/>
    <col min="18" max="18" width="11.28515625" customWidth="1"/>
    <col min="19" max="19" width="13.140625" customWidth="1"/>
    <col min="20" max="20" width="13.85546875" bestFit="1" customWidth="1"/>
    <col min="22" max="22" width="12.85546875" customWidth="1"/>
  </cols>
  <sheetData>
    <row r="1" spans="1:22" s="1" customFormat="1" x14ac:dyDescent="0.25">
      <c r="A1" s="11" t="s">
        <v>0</v>
      </c>
      <c r="B1" s="12" t="s">
        <v>79</v>
      </c>
      <c r="C1" s="12" t="s">
        <v>1</v>
      </c>
      <c r="D1" s="12" t="s">
        <v>2</v>
      </c>
      <c r="E1" s="12" t="s">
        <v>3</v>
      </c>
      <c r="F1" s="39"/>
      <c r="G1" s="11"/>
      <c r="H1" s="12" t="s">
        <v>94</v>
      </c>
      <c r="I1" s="12" t="s">
        <v>80</v>
      </c>
      <c r="J1" s="12" t="s">
        <v>81</v>
      </c>
      <c r="K1" s="12" t="s">
        <v>82</v>
      </c>
      <c r="L1" s="12" t="s">
        <v>83</v>
      </c>
      <c r="M1" s="12" t="s">
        <v>84</v>
      </c>
      <c r="N1" s="12" t="s">
        <v>85</v>
      </c>
      <c r="O1" s="12" t="s">
        <v>86</v>
      </c>
      <c r="P1" s="12" t="s">
        <v>87</v>
      </c>
      <c r="Q1" s="12" t="s">
        <v>91</v>
      </c>
      <c r="R1" s="12" t="s">
        <v>88</v>
      </c>
      <c r="S1" s="12" t="s">
        <v>89</v>
      </c>
      <c r="T1" s="12" t="s">
        <v>90</v>
      </c>
      <c r="U1" s="12"/>
      <c r="V1" s="13" t="s">
        <v>92</v>
      </c>
    </row>
    <row r="2" spans="1:22" x14ac:dyDescent="0.25">
      <c r="A2" s="14" t="s">
        <v>4</v>
      </c>
      <c r="B2" s="4"/>
      <c r="C2" s="4"/>
      <c r="D2" s="4"/>
      <c r="E2" s="4"/>
      <c r="F2" s="40"/>
      <c r="G2" s="36" t="s">
        <v>4</v>
      </c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8"/>
    </row>
    <row r="3" spans="1:22" x14ac:dyDescent="0.25">
      <c r="A3" s="16" t="s">
        <v>5</v>
      </c>
      <c r="B3" s="4"/>
      <c r="C3" s="4"/>
      <c r="D3" s="4"/>
      <c r="E3" s="4"/>
      <c r="F3" s="40"/>
      <c r="G3" s="16" t="s">
        <v>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15"/>
    </row>
    <row r="4" spans="1:22" x14ac:dyDescent="0.25">
      <c r="A4" s="17" t="s">
        <v>6</v>
      </c>
      <c r="B4" s="6">
        <v>210000</v>
      </c>
      <c r="C4" s="4"/>
      <c r="D4" s="4"/>
      <c r="E4" s="4"/>
      <c r="F4" s="40"/>
      <c r="G4" s="17" t="s">
        <v>6</v>
      </c>
      <c r="H4" s="6">
        <v>210000</v>
      </c>
      <c r="I4" s="22">
        <v>0</v>
      </c>
      <c r="J4" s="22">
        <v>4200</v>
      </c>
      <c r="K4" s="22">
        <v>23100</v>
      </c>
      <c r="L4" s="22">
        <v>27300</v>
      </c>
      <c r="M4" s="22">
        <v>27300</v>
      </c>
      <c r="N4" s="22">
        <v>25200</v>
      </c>
      <c r="O4" s="22">
        <v>23100</v>
      </c>
      <c r="P4" s="22">
        <v>23100</v>
      </c>
      <c r="Q4" s="22">
        <v>18900</v>
      </c>
      <c r="R4" s="22">
        <v>16800</v>
      </c>
      <c r="S4" s="22">
        <v>11550</v>
      </c>
      <c r="T4" s="22">
        <v>9450</v>
      </c>
      <c r="U4" s="4"/>
      <c r="V4" s="24" t="s">
        <v>93</v>
      </c>
    </row>
    <row r="5" spans="1:22" x14ac:dyDescent="0.25">
      <c r="A5" s="17" t="s">
        <v>18</v>
      </c>
      <c r="B5" s="7">
        <v>954362</v>
      </c>
      <c r="C5" s="4"/>
      <c r="D5" s="4"/>
      <c r="E5" s="4"/>
      <c r="F5" s="40"/>
      <c r="G5" s="17" t="s">
        <v>18</v>
      </c>
      <c r="H5" s="7">
        <v>954362</v>
      </c>
      <c r="I5" s="7">
        <v>426.32</v>
      </c>
      <c r="J5" s="7">
        <v>22219.38</v>
      </c>
      <c r="K5" s="7">
        <v>86532.83</v>
      </c>
      <c r="L5" s="7">
        <v>115092.09</v>
      </c>
      <c r="M5" s="7">
        <v>104780.81</v>
      </c>
      <c r="N5" s="7">
        <v>97043.15</v>
      </c>
      <c r="O5" s="7">
        <v>85114.26</v>
      </c>
      <c r="P5" s="7">
        <v>105017.24</v>
      </c>
      <c r="Q5" s="7">
        <v>98096.337400000004</v>
      </c>
      <c r="R5" s="7">
        <v>92594</v>
      </c>
      <c r="S5" s="7">
        <v>72067</v>
      </c>
      <c r="T5" s="7">
        <v>75377.7</v>
      </c>
      <c r="U5" s="4"/>
      <c r="V5" s="18">
        <v>954362</v>
      </c>
    </row>
    <row r="6" spans="1:22" x14ac:dyDescent="0.25">
      <c r="A6" s="14" t="s">
        <v>7</v>
      </c>
      <c r="B6" s="8">
        <v>954362</v>
      </c>
      <c r="C6" s="8">
        <v>5965</v>
      </c>
      <c r="D6" s="8">
        <v>2030.55</v>
      </c>
      <c r="E6" s="8">
        <v>4.54</v>
      </c>
      <c r="F6" s="41"/>
      <c r="G6" s="14" t="s">
        <v>7</v>
      </c>
      <c r="H6" s="8">
        <v>954362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4"/>
      <c r="V6" s="18"/>
    </row>
    <row r="7" spans="1:22" x14ac:dyDescent="0.25">
      <c r="A7" s="17"/>
      <c r="B7" s="4"/>
      <c r="C7" s="4"/>
      <c r="D7" s="4"/>
      <c r="E7" s="4"/>
      <c r="F7" s="40"/>
      <c r="G7" s="17"/>
      <c r="H7" s="4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4"/>
      <c r="V7" s="18"/>
    </row>
    <row r="8" spans="1:22" x14ac:dyDescent="0.25">
      <c r="A8" s="16" t="s">
        <v>8</v>
      </c>
      <c r="B8" s="4"/>
      <c r="C8" s="4"/>
      <c r="D8" s="4"/>
      <c r="E8" s="4"/>
      <c r="F8" s="40"/>
      <c r="G8" s="16" t="s">
        <v>8</v>
      </c>
      <c r="H8" s="4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4"/>
      <c r="V8" s="18"/>
    </row>
    <row r="9" spans="1:22" x14ac:dyDescent="0.25">
      <c r="A9" s="17" t="s">
        <v>9</v>
      </c>
      <c r="B9" s="7">
        <v>54000</v>
      </c>
      <c r="C9" s="7">
        <v>317.64999999999998</v>
      </c>
      <c r="D9" s="7">
        <v>114.89</v>
      </c>
      <c r="E9" s="7">
        <v>0.26</v>
      </c>
      <c r="F9" s="40"/>
      <c r="G9" s="17" t="s">
        <v>9</v>
      </c>
      <c r="H9" s="7">
        <v>54000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8100</v>
      </c>
      <c r="T9" s="7">
        <v>45900</v>
      </c>
      <c r="U9" s="4"/>
      <c r="V9" s="19">
        <v>54000</v>
      </c>
    </row>
    <row r="10" spans="1:22" x14ac:dyDescent="0.25">
      <c r="A10" s="17" t="s">
        <v>10</v>
      </c>
      <c r="B10" s="7">
        <v>14375</v>
      </c>
      <c r="C10" s="7">
        <v>89.84</v>
      </c>
      <c r="D10" s="7">
        <v>30.56</v>
      </c>
      <c r="E10" s="7">
        <v>0.06</v>
      </c>
      <c r="F10" s="42"/>
      <c r="G10" s="17" t="s">
        <v>10</v>
      </c>
      <c r="H10" s="7">
        <v>14375</v>
      </c>
      <c r="I10" s="7">
        <v>0</v>
      </c>
      <c r="J10" s="7">
        <v>5000</v>
      </c>
      <c r="K10" s="7">
        <v>8750</v>
      </c>
      <c r="L10" s="7">
        <v>625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4"/>
      <c r="V10" s="19">
        <v>14375</v>
      </c>
    </row>
    <row r="11" spans="1:22" x14ac:dyDescent="0.25">
      <c r="A11" s="14" t="s">
        <v>11</v>
      </c>
      <c r="B11" s="8">
        <v>68375</v>
      </c>
      <c r="C11" s="8">
        <v>407.49</v>
      </c>
      <c r="D11" s="8">
        <f>SUM(D9:D10)</f>
        <v>145.44999999999999</v>
      </c>
      <c r="E11" s="8">
        <v>0.32</v>
      </c>
      <c r="F11" s="41"/>
      <c r="G11" s="14" t="s">
        <v>11</v>
      </c>
      <c r="H11" s="8">
        <v>68375</v>
      </c>
      <c r="I11" s="7">
        <v>0</v>
      </c>
      <c r="J11" s="7">
        <v>5000</v>
      </c>
      <c r="K11" s="7">
        <v>8750</v>
      </c>
      <c r="L11" s="7">
        <v>625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8100</v>
      </c>
      <c r="T11" s="7">
        <v>45900</v>
      </c>
      <c r="U11" s="4"/>
      <c r="V11" s="18">
        <v>68375</v>
      </c>
    </row>
    <row r="12" spans="1:22" x14ac:dyDescent="0.25">
      <c r="A12" s="17"/>
      <c r="B12" s="4"/>
      <c r="C12" s="4"/>
      <c r="D12" s="4"/>
      <c r="E12" s="4"/>
      <c r="F12" s="40"/>
      <c r="G12" s="17"/>
      <c r="H12" s="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4"/>
      <c r="V12" s="18"/>
    </row>
    <row r="13" spans="1:22" x14ac:dyDescent="0.25">
      <c r="A13" s="16" t="s">
        <v>12</v>
      </c>
      <c r="B13" s="4"/>
      <c r="C13" s="4"/>
      <c r="D13" s="4"/>
      <c r="E13" s="4"/>
      <c r="F13" s="40"/>
      <c r="G13" s="16" t="s">
        <v>12</v>
      </c>
      <c r="H13" s="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4"/>
      <c r="V13" s="18"/>
    </row>
    <row r="14" spans="1:22" x14ac:dyDescent="0.25">
      <c r="A14" s="17" t="s">
        <v>13</v>
      </c>
      <c r="B14" s="7">
        <v>37200</v>
      </c>
      <c r="C14" s="7"/>
      <c r="D14" s="7"/>
      <c r="E14" s="7"/>
      <c r="F14" s="43"/>
      <c r="G14" s="17" t="s">
        <v>13</v>
      </c>
      <c r="H14" s="7">
        <v>37200</v>
      </c>
      <c r="I14" s="7">
        <v>0</v>
      </c>
      <c r="J14" s="7">
        <v>0</v>
      </c>
      <c r="K14" s="7">
        <v>0</v>
      </c>
      <c r="L14" s="7">
        <v>0</v>
      </c>
      <c r="M14" s="7">
        <v>12276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24924</v>
      </c>
      <c r="T14" s="7">
        <v>0</v>
      </c>
      <c r="U14" s="4"/>
      <c r="V14" s="18">
        <v>37200</v>
      </c>
    </row>
    <row r="15" spans="1:22" x14ac:dyDescent="0.25">
      <c r="A15" s="14" t="s">
        <v>14</v>
      </c>
      <c r="B15" s="8">
        <v>37200</v>
      </c>
      <c r="C15" s="8">
        <v>218.82</v>
      </c>
      <c r="D15" s="8">
        <v>79.150000000000006</v>
      </c>
      <c r="E15" s="8">
        <v>0.18</v>
      </c>
      <c r="F15" s="40"/>
      <c r="G15" s="14" t="s">
        <v>14</v>
      </c>
      <c r="H15" s="8">
        <v>37200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18">
        <v>37200</v>
      </c>
    </row>
    <row r="16" spans="1:22" x14ac:dyDescent="0.25">
      <c r="A16" s="17"/>
      <c r="B16" s="7"/>
      <c r="C16" s="7"/>
      <c r="D16" s="7"/>
      <c r="E16" s="7"/>
      <c r="F16" s="42"/>
      <c r="G16" s="17"/>
      <c r="H16" s="7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15"/>
    </row>
    <row r="17" spans="1:22" x14ac:dyDescent="0.25">
      <c r="A17" s="16" t="s">
        <v>15</v>
      </c>
      <c r="B17" s="7">
        <v>8753.33</v>
      </c>
      <c r="C17" s="7"/>
      <c r="D17" s="7"/>
      <c r="E17" s="7"/>
      <c r="F17" s="42"/>
      <c r="G17" s="16" t="s">
        <v>15</v>
      </c>
      <c r="H17" s="7">
        <v>8753.33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15"/>
    </row>
    <row r="18" spans="1:22" s="1" customFormat="1" x14ac:dyDescent="0.25">
      <c r="A18" s="14" t="s">
        <v>16</v>
      </c>
      <c r="B18" s="8">
        <v>8753.33</v>
      </c>
      <c r="C18" s="8">
        <v>54.71</v>
      </c>
      <c r="D18" s="8">
        <v>18.64</v>
      </c>
      <c r="E18" s="8">
        <v>0.04</v>
      </c>
      <c r="F18" s="41"/>
      <c r="G18" s="14" t="s">
        <v>16</v>
      </c>
      <c r="H18" s="8">
        <v>8753.33</v>
      </c>
      <c r="I18" s="9">
        <v>368.33</v>
      </c>
      <c r="J18" s="9">
        <v>368.33</v>
      </c>
      <c r="K18" s="9">
        <v>801.66</v>
      </c>
      <c r="L18" s="9">
        <v>801.66</v>
      </c>
      <c r="M18" s="9">
        <v>801.66</v>
      </c>
      <c r="N18" s="9">
        <v>801.66</v>
      </c>
      <c r="O18" s="9">
        <v>801.66</v>
      </c>
      <c r="P18" s="9">
        <v>801.66</v>
      </c>
      <c r="Q18" s="9">
        <v>801.66</v>
      </c>
      <c r="R18" s="9">
        <v>801.66</v>
      </c>
      <c r="S18" s="9">
        <v>801.66</v>
      </c>
      <c r="T18" s="9">
        <v>801.73</v>
      </c>
      <c r="U18" s="23"/>
      <c r="V18" s="18">
        <v>8753.33</v>
      </c>
    </row>
    <row r="19" spans="1:22" x14ac:dyDescent="0.25">
      <c r="A19" s="17"/>
      <c r="B19" s="7"/>
      <c r="C19" s="7"/>
      <c r="D19" s="7"/>
      <c r="E19" s="7"/>
      <c r="F19" s="42"/>
      <c r="G19" s="17"/>
      <c r="H19" s="7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3"/>
      <c r="V19" s="18"/>
    </row>
    <row r="20" spans="1:22" s="1" customFormat="1" x14ac:dyDescent="0.25">
      <c r="A20" s="14" t="s">
        <v>17</v>
      </c>
      <c r="B20" s="8">
        <v>1068690.33</v>
      </c>
      <c r="C20" s="8">
        <v>6679.31</v>
      </c>
      <c r="D20" s="8">
        <v>2273.8000000000002</v>
      </c>
      <c r="E20" s="8">
        <v>5.08</v>
      </c>
      <c r="F20" s="41"/>
      <c r="G20" s="27" t="s">
        <v>17</v>
      </c>
      <c r="H20" s="29">
        <v>1068690.33</v>
      </c>
      <c r="I20" s="29">
        <f t="shared" ref="I20:R20" si="0">SUM(I5:I18)</f>
        <v>794.65</v>
      </c>
      <c r="J20" s="29">
        <v>27587.71</v>
      </c>
      <c r="K20" s="29">
        <v>96084.49</v>
      </c>
      <c r="L20" s="29">
        <v>116518.75</v>
      </c>
      <c r="M20" s="29">
        <f t="shared" si="0"/>
        <v>117858.47</v>
      </c>
      <c r="N20" s="29">
        <f t="shared" si="0"/>
        <v>97844.81</v>
      </c>
      <c r="O20" s="29">
        <f t="shared" si="0"/>
        <v>85915.92</v>
      </c>
      <c r="P20" s="29">
        <f t="shared" si="0"/>
        <v>105818.90000000001</v>
      </c>
      <c r="Q20" s="29">
        <f t="shared" si="0"/>
        <v>98897.997400000007</v>
      </c>
      <c r="R20" s="29">
        <f t="shared" si="0"/>
        <v>93395.66</v>
      </c>
      <c r="S20" s="29">
        <v>105892.66</v>
      </c>
      <c r="T20" s="29">
        <v>122079.43</v>
      </c>
      <c r="U20" s="28"/>
      <c r="V20" s="34">
        <v>1068690.33</v>
      </c>
    </row>
    <row r="21" spans="1:22" x14ac:dyDescent="0.25">
      <c r="A21" s="17"/>
      <c r="B21" s="4"/>
      <c r="C21" s="4"/>
      <c r="D21" s="4"/>
      <c r="E21" s="4"/>
      <c r="F21" s="40"/>
      <c r="G21" s="17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15"/>
    </row>
    <row r="22" spans="1:22" x14ac:dyDescent="0.25">
      <c r="A22" s="14" t="s">
        <v>19</v>
      </c>
      <c r="B22" s="4"/>
      <c r="C22" s="4"/>
      <c r="D22" s="4"/>
      <c r="E22" s="4"/>
      <c r="F22" s="40"/>
      <c r="G22" s="36" t="s">
        <v>19</v>
      </c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8"/>
    </row>
    <row r="23" spans="1:22" x14ac:dyDescent="0.25">
      <c r="A23" s="16" t="s">
        <v>20</v>
      </c>
      <c r="B23" s="4"/>
      <c r="C23" s="4"/>
      <c r="D23" s="4"/>
      <c r="E23" s="4"/>
      <c r="F23" s="40"/>
      <c r="G23" s="16" t="s">
        <v>20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15"/>
    </row>
    <row r="24" spans="1:22" x14ac:dyDescent="0.25">
      <c r="A24" s="17"/>
      <c r="B24" s="4"/>
      <c r="C24" s="4"/>
      <c r="D24" s="4"/>
      <c r="E24" s="4"/>
      <c r="F24" s="40"/>
      <c r="G24" s="17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15"/>
    </row>
    <row r="25" spans="1:22" x14ac:dyDescent="0.25">
      <c r="A25" s="16" t="s">
        <v>21</v>
      </c>
      <c r="B25" s="4"/>
      <c r="C25" s="4"/>
      <c r="D25" s="4"/>
      <c r="E25" s="4"/>
      <c r="F25" s="40"/>
      <c r="G25" s="16" t="s">
        <v>21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15"/>
    </row>
    <row r="26" spans="1:22" x14ac:dyDescent="0.25">
      <c r="A26" s="17" t="s">
        <v>22</v>
      </c>
      <c r="B26" s="7">
        <v>188168</v>
      </c>
      <c r="C26" s="7"/>
      <c r="D26" s="7"/>
      <c r="E26" s="7"/>
      <c r="F26" s="42"/>
      <c r="G26" s="17" t="s">
        <v>22</v>
      </c>
      <c r="H26" s="7">
        <v>188168</v>
      </c>
      <c r="I26" s="7">
        <v>15680.67</v>
      </c>
      <c r="J26" s="7">
        <v>15680.67</v>
      </c>
      <c r="K26" s="7">
        <v>15680.67</v>
      </c>
      <c r="L26" s="7">
        <v>15680.67</v>
      </c>
      <c r="M26" s="7">
        <v>15680.67</v>
      </c>
      <c r="N26" s="7">
        <v>15680.67</v>
      </c>
      <c r="O26" s="7">
        <v>15680.67</v>
      </c>
      <c r="P26" s="7">
        <v>15680.67</v>
      </c>
      <c r="Q26" s="7">
        <v>15680.67</v>
      </c>
      <c r="R26" s="7">
        <v>15680.67</v>
      </c>
      <c r="S26" s="7">
        <v>15680.67</v>
      </c>
      <c r="T26" s="7">
        <v>15680.63</v>
      </c>
      <c r="U26" s="4"/>
      <c r="V26" s="19">
        <v>188168</v>
      </c>
    </row>
    <row r="27" spans="1:22" s="1" customFormat="1" x14ac:dyDescent="0.25">
      <c r="A27" s="14" t="s">
        <v>23</v>
      </c>
      <c r="B27" s="8">
        <v>188168</v>
      </c>
      <c r="C27" s="8">
        <v>1176</v>
      </c>
      <c r="D27" s="8">
        <v>400</v>
      </c>
      <c r="E27" s="8">
        <v>0.89</v>
      </c>
      <c r="F27" s="41"/>
      <c r="G27" s="14" t="s">
        <v>23</v>
      </c>
      <c r="H27" s="8">
        <v>188168</v>
      </c>
      <c r="I27" s="8">
        <v>15680.67</v>
      </c>
      <c r="J27" s="8">
        <v>15680.67</v>
      </c>
      <c r="K27" s="8">
        <v>15680.67</v>
      </c>
      <c r="L27" s="8">
        <v>15680.67</v>
      </c>
      <c r="M27" s="8">
        <v>15680.67</v>
      </c>
      <c r="N27" s="8">
        <v>15680.67</v>
      </c>
      <c r="O27" s="8">
        <v>15680.67</v>
      </c>
      <c r="P27" s="8">
        <v>15680.67</v>
      </c>
      <c r="Q27" s="8">
        <v>15680.67</v>
      </c>
      <c r="R27" s="8">
        <v>15680.67</v>
      </c>
      <c r="S27" s="8">
        <v>15680.67</v>
      </c>
      <c r="T27" s="8">
        <v>15680.63</v>
      </c>
      <c r="U27" s="3"/>
      <c r="V27" s="18">
        <v>188168</v>
      </c>
    </row>
    <row r="28" spans="1:22" x14ac:dyDescent="0.25">
      <c r="A28" s="17"/>
      <c r="B28" s="7"/>
      <c r="C28" s="7"/>
      <c r="D28" s="7"/>
      <c r="E28" s="7"/>
      <c r="F28" s="42"/>
      <c r="G28" s="17"/>
      <c r="H28" s="7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15"/>
    </row>
    <row r="29" spans="1:22" x14ac:dyDescent="0.25">
      <c r="A29" s="16" t="s">
        <v>24</v>
      </c>
      <c r="B29" s="7"/>
      <c r="C29" s="7"/>
      <c r="D29" s="7"/>
      <c r="E29" s="7"/>
      <c r="F29" s="42"/>
      <c r="G29" s="16" t="s">
        <v>24</v>
      </c>
      <c r="H29" s="7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15"/>
    </row>
    <row r="30" spans="1:22" x14ac:dyDescent="0.25">
      <c r="A30" s="17" t="s">
        <v>25</v>
      </c>
      <c r="B30" s="7">
        <v>37600</v>
      </c>
      <c r="C30" s="7">
        <v>221.18</v>
      </c>
      <c r="D30" s="7">
        <v>80</v>
      </c>
      <c r="E30" s="7">
        <v>0.17</v>
      </c>
      <c r="F30" s="42"/>
      <c r="G30" s="17" t="s">
        <v>25</v>
      </c>
      <c r="H30" s="7">
        <v>37600</v>
      </c>
      <c r="I30" s="7">
        <v>914.3</v>
      </c>
      <c r="J30" s="7">
        <v>5904.5</v>
      </c>
      <c r="K30" s="7">
        <v>564.74</v>
      </c>
      <c r="L30" s="7">
        <v>3417.24</v>
      </c>
      <c r="M30" s="7">
        <v>4759.55</v>
      </c>
      <c r="N30" s="7">
        <v>2405.75</v>
      </c>
      <c r="O30" s="7">
        <v>5632.32</v>
      </c>
      <c r="P30" s="7">
        <v>2971.096</v>
      </c>
      <c r="Q30" s="7">
        <v>2754.1</v>
      </c>
      <c r="R30" s="7">
        <v>3192.24</v>
      </c>
      <c r="S30" s="7">
        <v>2365.2399999999998</v>
      </c>
      <c r="T30" s="7">
        <v>2718.92</v>
      </c>
      <c r="U30" s="4"/>
      <c r="V30" s="19">
        <v>37600</v>
      </c>
    </row>
    <row r="31" spans="1:22" x14ac:dyDescent="0.25">
      <c r="A31" s="17" t="s">
        <v>26</v>
      </c>
      <c r="B31" s="7">
        <v>1000</v>
      </c>
      <c r="C31" s="7">
        <v>5.8</v>
      </c>
      <c r="D31" s="7">
        <v>2.1</v>
      </c>
      <c r="E31" s="7">
        <v>4.0000000000000001E-3</v>
      </c>
      <c r="F31" s="42"/>
      <c r="G31" s="17" t="s">
        <v>26</v>
      </c>
      <c r="H31" s="7">
        <v>1000</v>
      </c>
      <c r="I31" s="7">
        <v>0</v>
      </c>
      <c r="J31" s="7">
        <v>500</v>
      </c>
      <c r="K31" s="7">
        <v>300</v>
      </c>
      <c r="L31" s="7">
        <v>200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4"/>
      <c r="V31" s="19">
        <v>1000</v>
      </c>
    </row>
    <row r="32" spans="1:22" x14ac:dyDescent="0.25">
      <c r="A32" s="17" t="s">
        <v>27</v>
      </c>
      <c r="B32" s="7">
        <v>20723</v>
      </c>
      <c r="C32" s="7">
        <v>121.9</v>
      </c>
      <c r="D32" s="7">
        <v>44.09</v>
      </c>
      <c r="E32" s="7">
        <v>0.1</v>
      </c>
      <c r="F32" s="42"/>
      <c r="G32" s="17" t="s">
        <v>27</v>
      </c>
      <c r="H32" s="7">
        <v>20723</v>
      </c>
      <c r="I32" s="7">
        <v>0</v>
      </c>
      <c r="J32" s="7">
        <v>0</v>
      </c>
      <c r="K32" s="7">
        <v>1250</v>
      </c>
      <c r="L32" s="7">
        <v>0</v>
      </c>
      <c r="M32" s="7">
        <v>6973</v>
      </c>
      <c r="N32" s="7">
        <v>10000</v>
      </c>
      <c r="O32" s="7">
        <v>1250</v>
      </c>
      <c r="P32" s="7">
        <v>0</v>
      </c>
      <c r="Q32" s="7">
        <v>0</v>
      </c>
      <c r="R32" s="7">
        <v>0</v>
      </c>
      <c r="S32" s="7">
        <v>1250</v>
      </c>
      <c r="T32" s="7">
        <v>0</v>
      </c>
      <c r="U32" s="4"/>
      <c r="V32" s="19">
        <v>20723</v>
      </c>
    </row>
    <row r="33" spans="1:22" x14ac:dyDescent="0.25">
      <c r="A33" s="17" t="s">
        <v>28</v>
      </c>
      <c r="B33" s="7">
        <v>5500</v>
      </c>
      <c r="C33" s="7">
        <v>32.35</v>
      </c>
      <c r="D33" s="7">
        <v>11.7</v>
      </c>
      <c r="E33" s="7">
        <v>0.03</v>
      </c>
      <c r="F33" s="42"/>
      <c r="G33" s="17" t="s">
        <v>28</v>
      </c>
      <c r="H33" s="7">
        <v>5500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3667</v>
      </c>
      <c r="O33" s="7">
        <v>1833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4"/>
      <c r="V33" s="19">
        <v>5500</v>
      </c>
    </row>
    <row r="34" spans="1:22" s="1" customFormat="1" x14ac:dyDescent="0.25">
      <c r="A34" s="14" t="s">
        <v>29</v>
      </c>
      <c r="B34" s="8">
        <v>64823</v>
      </c>
      <c r="C34" s="8">
        <v>381.31</v>
      </c>
      <c r="D34" s="8">
        <v>137.91999999999999</v>
      </c>
      <c r="E34" s="8">
        <v>0.3</v>
      </c>
      <c r="F34" s="41"/>
      <c r="G34" s="14" t="s">
        <v>29</v>
      </c>
      <c r="H34" s="8">
        <v>64823</v>
      </c>
      <c r="I34" s="8">
        <f t="shared" ref="I34:T34" si="1">SUM(I30:I33)</f>
        <v>914.3</v>
      </c>
      <c r="J34" s="8">
        <f t="shared" si="1"/>
        <v>6404.5</v>
      </c>
      <c r="K34" s="8">
        <f t="shared" si="1"/>
        <v>2114.7399999999998</v>
      </c>
      <c r="L34" s="8">
        <f t="shared" si="1"/>
        <v>3617.24</v>
      </c>
      <c r="M34" s="8">
        <f t="shared" si="1"/>
        <v>11732.55</v>
      </c>
      <c r="N34" s="8">
        <f t="shared" si="1"/>
        <v>16072.75</v>
      </c>
      <c r="O34" s="8">
        <f t="shared" si="1"/>
        <v>8715.32</v>
      </c>
      <c r="P34" s="8">
        <f t="shared" si="1"/>
        <v>2971.096</v>
      </c>
      <c r="Q34" s="8">
        <f t="shared" si="1"/>
        <v>2754.1</v>
      </c>
      <c r="R34" s="8">
        <f t="shared" si="1"/>
        <v>3192.24</v>
      </c>
      <c r="S34" s="8">
        <f t="shared" si="1"/>
        <v>3615.24</v>
      </c>
      <c r="T34" s="8">
        <f t="shared" si="1"/>
        <v>2718.92</v>
      </c>
      <c r="U34" s="3"/>
      <c r="V34" s="18">
        <v>64823</v>
      </c>
    </row>
    <row r="35" spans="1:22" x14ac:dyDescent="0.25">
      <c r="A35" s="17"/>
      <c r="B35" s="4"/>
      <c r="C35" s="4"/>
      <c r="D35" s="4"/>
      <c r="E35" s="4"/>
      <c r="F35" s="40"/>
      <c r="G35" s="17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15"/>
    </row>
    <row r="36" spans="1:22" x14ac:dyDescent="0.25">
      <c r="A36" s="16" t="s">
        <v>30</v>
      </c>
      <c r="B36" s="4"/>
      <c r="C36" s="4"/>
      <c r="D36" s="4"/>
      <c r="E36" s="4"/>
      <c r="F36" s="40"/>
      <c r="G36" s="16" t="s">
        <v>30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5"/>
    </row>
    <row r="37" spans="1:22" x14ac:dyDescent="0.25">
      <c r="A37" s="17" t="s">
        <v>31</v>
      </c>
      <c r="B37" s="7">
        <v>74100</v>
      </c>
      <c r="C37" s="7">
        <v>435.88</v>
      </c>
      <c r="D37" s="7">
        <v>157.66</v>
      </c>
      <c r="E37" s="7">
        <v>0.35</v>
      </c>
      <c r="F37" s="42"/>
      <c r="G37" s="17" t="s">
        <v>31</v>
      </c>
      <c r="H37" s="7">
        <v>74100</v>
      </c>
      <c r="I37" s="7">
        <v>0</v>
      </c>
      <c r="J37" s="7">
        <v>14820</v>
      </c>
      <c r="K37" s="7">
        <v>14820</v>
      </c>
      <c r="L37" s="7">
        <v>14820</v>
      </c>
      <c r="M37" s="7">
        <v>0</v>
      </c>
      <c r="N37" s="7">
        <v>0</v>
      </c>
      <c r="O37" s="7">
        <v>0</v>
      </c>
      <c r="P37" s="7">
        <v>6175</v>
      </c>
      <c r="Q37" s="7">
        <v>6175</v>
      </c>
      <c r="R37" s="7">
        <v>11150</v>
      </c>
      <c r="S37" s="7">
        <v>6140</v>
      </c>
      <c r="T37" s="7">
        <v>0</v>
      </c>
      <c r="U37" s="4"/>
      <c r="V37" s="19">
        <v>74100</v>
      </c>
    </row>
    <row r="38" spans="1:22" x14ac:dyDescent="0.25">
      <c r="A38" s="17" t="s">
        <v>32</v>
      </c>
      <c r="B38" s="7">
        <v>15000</v>
      </c>
      <c r="C38" s="7">
        <v>88.23</v>
      </c>
      <c r="D38" s="7">
        <v>31.91</v>
      </c>
      <c r="E38" s="7">
        <v>7.0000000000000007E-2</v>
      </c>
      <c r="F38" s="42"/>
      <c r="G38" s="17" t="s">
        <v>32</v>
      </c>
      <c r="H38" s="7">
        <v>15000</v>
      </c>
      <c r="I38" s="7">
        <v>0</v>
      </c>
      <c r="J38" s="7">
        <v>0</v>
      </c>
      <c r="K38" s="7">
        <v>0</v>
      </c>
      <c r="L38" s="7">
        <v>0</v>
      </c>
      <c r="M38" s="7">
        <v>7500</v>
      </c>
      <c r="N38" s="7">
        <v>7500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4"/>
      <c r="V38" s="19">
        <v>15000</v>
      </c>
    </row>
    <row r="39" spans="1:22" x14ac:dyDescent="0.25">
      <c r="A39" s="17" t="s">
        <v>33</v>
      </c>
      <c r="B39" s="7">
        <v>40000</v>
      </c>
      <c r="C39" s="7">
        <v>235.29</v>
      </c>
      <c r="D39" s="7">
        <v>85.11</v>
      </c>
      <c r="E39" s="7">
        <v>0.19</v>
      </c>
      <c r="F39" s="42"/>
      <c r="G39" s="17" t="s">
        <v>33</v>
      </c>
      <c r="H39" s="7">
        <v>40000</v>
      </c>
      <c r="I39" s="7">
        <v>0</v>
      </c>
      <c r="J39" s="7">
        <v>0</v>
      </c>
      <c r="K39" s="7">
        <v>0</v>
      </c>
      <c r="L39" s="7">
        <v>0</v>
      </c>
      <c r="M39" s="7">
        <v>2000</v>
      </c>
      <c r="N39" s="7">
        <v>23000</v>
      </c>
      <c r="O39" s="7">
        <v>0</v>
      </c>
      <c r="P39" s="7">
        <v>0</v>
      </c>
      <c r="Q39" s="7">
        <v>0</v>
      </c>
      <c r="R39" s="7">
        <v>15000</v>
      </c>
      <c r="S39" s="7">
        <v>0</v>
      </c>
      <c r="T39" s="7">
        <v>0</v>
      </c>
      <c r="U39" s="4"/>
      <c r="V39" s="19">
        <v>40000</v>
      </c>
    </row>
    <row r="40" spans="1:22" x14ac:dyDescent="0.25">
      <c r="A40" s="17" t="s">
        <v>34</v>
      </c>
      <c r="B40" s="7">
        <v>9600</v>
      </c>
      <c r="C40" s="7">
        <v>56.47</v>
      </c>
      <c r="D40" s="7">
        <v>20.43</v>
      </c>
      <c r="E40" s="7">
        <v>0.05</v>
      </c>
      <c r="F40" s="42"/>
      <c r="G40" s="17" t="s">
        <v>34</v>
      </c>
      <c r="H40" s="7">
        <v>9600</v>
      </c>
      <c r="I40" s="7">
        <v>0</v>
      </c>
      <c r="J40" s="7">
        <v>0</v>
      </c>
      <c r="K40" s="7">
        <v>0</v>
      </c>
      <c r="L40" s="7">
        <v>8400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1200</v>
      </c>
      <c r="T40" s="7">
        <v>0</v>
      </c>
      <c r="U40" s="4"/>
      <c r="V40" s="19">
        <v>9600</v>
      </c>
    </row>
    <row r="41" spans="1:22" x14ac:dyDescent="0.25">
      <c r="A41" s="17" t="s">
        <v>76</v>
      </c>
      <c r="B41" s="7">
        <v>75000</v>
      </c>
      <c r="C41" s="7">
        <v>441.18</v>
      </c>
      <c r="D41" s="7">
        <v>159.58000000000001</v>
      </c>
      <c r="E41" s="7">
        <v>0.36</v>
      </c>
      <c r="F41" s="42"/>
      <c r="G41" s="17" t="s">
        <v>76</v>
      </c>
      <c r="H41" s="7">
        <v>75000</v>
      </c>
      <c r="I41" s="7">
        <v>0</v>
      </c>
      <c r="J41" s="7">
        <v>0</v>
      </c>
      <c r="K41" s="7">
        <v>9000</v>
      </c>
      <c r="L41" s="7">
        <v>12000</v>
      </c>
      <c r="M41" s="7">
        <v>0</v>
      </c>
      <c r="N41" s="7">
        <v>35000</v>
      </c>
      <c r="O41" s="7">
        <v>6500</v>
      </c>
      <c r="P41" s="7">
        <v>0</v>
      </c>
      <c r="Q41" s="7">
        <v>0</v>
      </c>
      <c r="R41" s="7">
        <v>0</v>
      </c>
      <c r="S41" s="7">
        <v>12500</v>
      </c>
      <c r="T41" s="7">
        <v>0</v>
      </c>
      <c r="U41" s="4"/>
      <c r="V41" s="19">
        <v>75000</v>
      </c>
    </row>
    <row r="42" spans="1:22" x14ac:dyDescent="0.25">
      <c r="A42" s="17" t="s">
        <v>77</v>
      </c>
      <c r="B42" s="7">
        <v>7200</v>
      </c>
      <c r="C42" s="7">
        <v>42.35</v>
      </c>
      <c r="D42" s="7">
        <v>15.32</v>
      </c>
      <c r="E42" s="7">
        <v>0.03</v>
      </c>
      <c r="F42" s="42"/>
      <c r="G42" s="17" t="s">
        <v>77</v>
      </c>
      <c r="H42" s="7">
        <v>7200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3600</v>
      </c>
      <c r="S42" s="7">
        <v>3600</v>
      </c>
      <c r="T42" s="7">
        <v>0</v>
      </c>
      <c r="U42" s="4"/>
      <c r="V42" s="19">
        <v>7200</v>
      </c>
    </row>
    <row r="43" spans="1:22" x14ac:dyDescent="0.25">
      <c r="A43" s="17" t="s">
        <v>78</v>
      </c>
      <c r="B43" s="7">
        <v>6240</v>
      </c>
      <c r="C43" s="7">
        <v>36.700000000000003</v>
      </c>
      <c r="D43" s="7">
        <v>13.27</v>
      </c>
      <c r="E43" s="7">
        <v>0.03</v>
      </c>
      <c r="F43" s="42"/>
      <c r="G43" s="17" t="s">
        <v>78</v>
      </c>
      <c r="H43" s="7">
        <v>6240</v>
      </c>
      <c r="I43" s="7">
        <v>1560</v>
      </c>
      <c r="J43" s="7">
        <v>1560</v>
      </c>
      <c r="K43" s="7">
        <v>1560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1560</v>
      </c>
      <c r="U43" s="4"/>
      <c r="V43" s="19">
        <v>6240</v>
      </c>
    </row>
    <row r="44" spans="1:22" x14ac:dyDescent="0.25">
      <c r="A44" s="17" t="s">
        <v>35</v>
      </c>
      <c r="B44" s="7">
        <v>3000</v>
      </c>
      <c r="C44" s="7">
        <v>17.649999999999999</v>
      </c>
      <c r="D44" s="7">
        <v>6.38</v>
      </c>
      <c r="E44" s="7">
        <v>0.01</v>
      </c>
      <c r="F44" s="42"/>
      <c r="G44" s="17" t="s">
        <v>35</v>
      </c>
      <c r="H44" s="7">
        <v>3000</v>
      </c>
      <c r="I44" s="7">
        <v>0</v>
      </c>
      <c r="J44" s="7">
        <v>3000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4"/>
      <c r="V44" s="19">
        <v>3000</v>
      </c>
    </row>
    <row r="45" spans="1:22" s="1" customFormat="1" x14ac:dyDescent="0.25">
      <c r="A45" s="14" t="s">
        <v>36</v>
      </c>
      <c r="B45" s="8">
        <v>230140</v>
      </c>
      <c r="C45" s="8">
        <v>1353.76</v>
      </c>
      <c r="D45" s="8">
        <v>489.66</v>
      </c>
      <c r="E45" s="8">
        <v>1.1000000000000001</v>
      </c>
      <c r="F45" s="41"/>
      <c r="G45" s="14" t="s">
        <v>36</v>
      </c>
      <c r="H45" s="8">
        <v>230140</v>
      </c>
      <c r="I45" s="8">
        <f t="shared" ref="I45:T45" si="2">SUM(I37:I44)</f>
        <v>1560</v>
      </c>
      <c r="J45" s="8">
        <f t="shared" si="2"/>
        <v>19380</v>
      </c>
      <c r="K45" s="8">
        <f t="shared" si="2"/>
        <v>25380</v>
      </c>
      <c r="L45" s="8">
        <f t="shared" si="2"/>
        <v>35220</v>
      </c>
      <c r="M45" s="8">
        <f t="shared" si="2"/>
        <v>9500</v>
      </c>
      <c r="N45" s="8">
        <f t="shared" si="2"/>
        <v>65500</v>
      </c>
      <c r="O45" s="8">
        <f t="shared" si="2"/>
        <v>6500</v>
      </c>
      <c r="P45" s="8">
        <f t="shared" si="2"/>
        <v>6175</v>
      </c>
      <c r="Q45" s="8">
        <f t="shared" si="2"/>
        <v>6175</v>
      </c>
      <c r="R45" s="8">
        <f t="shared" si="2"/>
        <v>29750</v>
      </c>
      <c r="S45" s="8">
        <f t="shared" si="2"/>
        <v>23440</v>
      </c>
      <c r="T45" s="8">
        <f t="shared" si="2"/>
        <v>1560</v>
      </c>
      <c r="U45" s="3"/>
      <c r="V45" s="18">
        <v>230140</v>
      </c>
    </row>
    <row r="46" spans="1:22" x14ac:dyDescent="0.25">
      <c r="A46" s="17"/>
      <c r="B46" s="7"/>
      <c r="C46" s="7"/>
      <c r="D46" s="7"/>
      <c r="E46" s="7"/>
      <c r="F46" s="42"/>
      <c r="G46" s="17"/>
      <c r="H46" s="7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15"/>
    </row>
    <row r="47" spans="1:22" x14ac:dyDescent="0.25">
      <c r="A47" s="16" t="s">
        <v>37</v>
      </c>
      <c r="B47" s="7"/>
      <c r="C47" s="7"/>
      <c r="D47" s="7"/>
      <c r="E47" s="7"/>
      <c r="F47" s="42"/>
      <c r="G47" s="16" t="s">
        <v>37</v>
      </c>
      <c r="H47" s="7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15"/>
    </row>
    <row r="48" spans="1:22" x14ac:dyDescent="0.25">
      <c r="A48" s="17" t="s">
        <v>38</v>
      </c>
      <c r="B48" s="7">
        <v>30000</v>
      </c>
      <c r="C48" s="7">
        <v>176.47</v>
      </c>
      <c r="D48" s="7">
        <v>63.83</v>
      </c>
      <c r="E48" s="7">
        <v>0.14000000000000001</v>
      </c>
      <c r="F48" s="42"/>
      <c r="G48" s="17" t="s">
        <v>38</v>
      </c>
      <c r="H48" s="7">
        <v>30000</v>
      </c>
      <c r="I48" s="7">
        <v>2500</v>
      </c>
      <c r="J48" s="7">
        <v>2500</v>
      </c>
      <c r="K48" s="7">
        <v>2500</v>
      </c>
      <c r="L48" s="7">
        <v>2500</v>
      </c>
      <c r="M48" s="7">
        <v>2500</v>
      </c>
      <c r="N48" s="7">
        <v>2500</v>
      </c>
      <c r="O48" s="7">
        <v>2500</v>
      </c>
      <c r="P48" s="7">
        <v>2500</v>
      </c>
      <c r="Q48" s="7">
        <v>2500</v>
      </c>
      <c r="R48" s="7">
        <v>2500</v>
      </c>
      <c r="S48" s="7">
        <v>2500</v>
      </c>
      <c r="T48" s="7">
        <v>2500</v>
      </c>
      <c r="U48" s="4"/>
      <c r="V48" s="7">
        <v>30000</v>
      </c>
    </row>
    <row r="49" spans="1:22" x14ac:dyDescent="0.25">
      <c r="A49" s="17" t="s">
        <v>39</v>
      </c>
      <c r="B49" s="7">
        <v>73930</v>
      </c>
      <c r="C49" s="7">
        <v>422.35</v>
      </c>
      <c r="D49" s="7">
        <v>152.77000000000001</v>
      </c>
      <c r="E49" s="7">
        <v>0.34</v>
      </c>
      <c r="F49" s="42"/>
      <c r="G49" s="17" t="s">
        <v>39</v>
      </c>
      <c r="H49" s="7">
        <v>73930</v>
      </c>
      <c r="I49" s="7">
        <v>4593.33</v>
      </c>
      <c r="J49" s="7">
        <v>4593.33</v>
      </c>
      <c r="K49" s="7">
        <v>4593.33</v>
      </c>
      <c r="L49" s="7">
        <v>4593.33</v>
      </c>
      <c r="M49" s="7">
        <v>4593.33</v>
      </c>
      <c r="N49" s="7">
        <v>4593.33</v>
      </c>
      <c r="O49" s="7">
        <v>8355.33</v>
      </c>
      <c r="P49" s="7">
        <v>8355.33</v>
      </c>
      <c r="Q49" s="7">
        <v>8355.33</v>
      </c>
      <c r="R49" s="7">
        <v>8355.33</v>
      </c>
      <c r="S49" s="7">
        <v>8355.33</v>
      </c>
      <c r="T49" s="7">
        <v>4593.37</v>
      </c>
      <c r="U49" s="4"/>
      <c r="V49" s="7">
        <v>73930</v>
      </c>
    </row>
    <row r="50" spans="1:22" s="1" customFormat="1" x14ac:dyDescent="0.25">
      <c r="A50" s="14" t="s">
        <v>40</v>
      </c>
      <c r="B50" s="8">
        <f>SUM(B48:B49)</f>
        <v>103930</v>
      </c>
      <c r="C50" s="8">
        <f>B50/160</f>
        <v>649.5625</v>
      </c>
      <c r="D50" s="8">
        <f>B50/470</f>
        <v>221.12765957446808</v>
      </c>
      <c r="E50" s="8">
        <f>B50/210000</f>
        <v>0.4949047619047619</v>
      </c>
      <c r="F50" s="41"/>
      <c r="G50" s="14" t="s">
        <v>40</v>
      </c>
      <c r="H50" s="8">
        <v>103930</v>
      </c>
      <c r="I50" s="8">
        <f t="shared" ref="I50:T50" si="3">SUM(I48:I49)</f>
        <v>7093.33</v>
      </c>
      <c r="J50" s="8">
        <f t="shared" si="3"/>
        <v>7093.33</v>
      </c>
      <c r="K50" s="8">
        <f t="shared" si="3"/>
        <v>7093.33</v>
      </c>
      <c r="L50" s="8">
        <f t="shared" si="3"/>
        <v>7093.33</v>
      </c>
      <c r="M50" s="8">
        <f t="shared" si="3"/>
        <v>7093.33</v>
      </c>
      <c r="N50" s="8">
        <f t="shared" si="3"/>
        <v>7093.33</v>
      </c>
      <c r="O50" s="8">
        <f t="shared" si="3"/>
        <v>10855.33</v>
      </c>
      <c r="P50" s="8">
        <f t="shared" si="3"/>
        <v>10855.33</v>
      </c>
      <c r="Q50" s="8">
        <f t="shared" si="3"/>
        <v>10855.33</v>
      </c>
      <c r="R50" s="8">
        <f t="shared" si="3"/>
        <v>10855.33</v>
      </c>
      <c r="S50" s="8">
        <f t="shared" si="3"/>
        <v>10855.33</v>
      </c>
      <c r="T50" s="8">
        <f t="shared" si="3"/>
        <v>7093.37</v>
      </c>
      <c r="U50" s="3"/>
      <c r="V50" s="8">
        <v>103930</v>
      </c>
    </row>
    <row r="51" spans="1:22" x14ac:dyDescent="0.25">
      <c r="A51" s="17"/>
      <c r="C51" s="7"/>
      <c r="D51" s="7"/>
      <c r="E51" s="7"/>
      <c r="F51" s="42"/>
      <c r="G51" s="17"/>
      <c r="H51" s="7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15"/>
    </row>
    <row r="52" spans="1:22" x14ac:dyDescent="0.25">
      <c r="A52" s="16" t="s">
        <v>41</v>
      </c>
      <c r="B52" s="7"/>
      <c r="C52" s="7"/>
      <c r="D52" s="7"/>
      <c r="E52" s="7"/>
      <c r="F52" s="42"/>
      <c r="G52" s="16" t="s">
        <v>41</v>
      </c>
      <c r="H52" s="7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15"/>
    </row>
    <row r="53" spans="1:22" x14ac:dyDescent="0.25">
      <c r="A53" s="17" t="s">
        <v>42</v>
      </c>
      <c r="B53" s="7">
        <v>9400</v>
      </c>
      <c r="C53" s="7">
        <v>55.29</v>
      </c>
      <c r="D53" s="7">
        <v>20</v>
      </c>
      <c r="E53" s="7">
        <v>0.04</v>
      </c>
      <c r="F53" s="42"/>
      <c r="G53" s="17" t="s">
        <v>42</v>
      </c>
      <c r="H53" s="7">
        <v>9400</v>
      </c>
      <c r="I53" s="7">
        <v>100</v>
      </c>
      <c r="J53" s="7">
        <v>2150</v>
      </c>
      <c r="K53" s="7">
        <v>100</v>
      </c>
      <c r="L53" s="7">
        <v>700</v>
      </c>
      <c r="M53" s="7">
        <v>1750</v>
      </c>
      <c r="N53" s="7">
        <v>100</v>
      </c>
      <c r="O53" s="7">
        <v>100</v>
      </c>
      <c r="P53" s="7">
        <v>1750</v>
      </c>
      <c r="Q53" s="7">
        <v>100</v>
      </c>
      <c r="R53" s="7">
        <v>700</v>
      </c>
      <c r="S53" s="7">
        <v>1750</v>
      </c>
      <c r="T53" s="7">
        <v>100</v>
      </c>
      <c r="U53" s="4"/>
      <c r="V53" s="7">
        <v>9400</v>
      </c>
    </row>
    <row r="54" spans="1:22" x14ac:dyDescent="0.25">
      <c r="A54" s="17" t="s">
        <v>43</v>
      </c>
      <c r="B54" s="7">
        <v>16450</v>
      </c>
      <c r="C54" s="7">
        <v>96.76</v>
      </c>
      <c r="D54" s="7">
        <v>35</v>
      </c>
      <c r="E54" s="7">
        <v>0.08</v>
      </c>
      <c r="G54" s="17" t="s">
        <v>43</v>
      </c>
      <c r="H54" s="7">
        <v>16450</v>
      </c>
      <c r="I54" s="7">
        <v>246.75</v>
      </c>
      <c r="J54" s="7">
        <v>658</v>
      </c>
      <c r="K54" s="7">
        <v>1908.2</v>
      </c>
      <c r="L54" s="7">
        <v>1990.45</v>
      </c>
      <c r="M54" s="7">
        <v>2516.85</v>
      </c>
      <c r="N54" s="7">
        <v>97.22</v>
      </c>
      <c r="O54" s="7">
        <v>2500.4</v>
      </c>
      <c r="P54" s="7">
        <v>2270.1</v>
      </c>
      <c r="Q54" s="7">
        <v>1974</v>
      </c>
      <c r="R54" s="7">
        <v>60.7</v>
      </c>
      <c r="S54" s="7">
        <v>1329.16</v>
      </c>
      <c r="T54" s="7">
        <v>898.17</v>
      </c>
      <c r="U54" s="4"/>
      <c r="V54" s="7">
        <v>16450</v>
      </c>
    </row>
    <row r="55" spans="1:22" x14ac:dyDescent="0.25">
      <c r="A55" s="17" t="s">
        <v>44</v>
      </c>
      <c r="B55" s="7">
        <v>3000</v>
      </c>
      <c r="C55" s="7">
        <v>17.649999999999999</v>
      </c>
      <c r="D55" s="7">
        <v>6.38</v>
      </c>
      <c r="E55" s="7">
        <v>0.01</v>
      </c>
      <c r="F55" s="42"/>
      <c r="G55" s="17" t="s">
        <v>44</v>
      </c>
      <c r="H55" s="7">
        <v>3000</v>
      </c>
      <c r="I55" s="7">
        <v>250</v>
      </c>
      <c r="J55" s="7">
        <v>250</v>
      </c>
      <c r="K55" s="7">
        <v>250</v>
      </c>
      <c r="L55" s="7">
        <v>250</v>
      </c>
      <c r="M55" s="7">
        <v>250</v>
      </c>
      <c r="N55" s="7">
        <v>250</v>
      </c>
      <c r="O55" s="7">
        <v>250</v>
      </c>
      <c r="P55" s="7">
        <v>250</v>
      </c>
      <c r="Q55" s="7">
        <v>250</v>
      </c>
      <c r="R55" s="7">
        <v>250</v>
      </c>
      <c r="S55" s="7">
        <v>250</v>
      </c>
      <c r="T55" s="7">
        <v>250</v>
      </c>
      <c r="U55" s="4"/>
      <c r="V55" s="7">
        <v>3000</v>
      </c>
    </row>
    <row r="56" spans="1:22" x14ac:dyDescent="0.25">
      <c r="A56" s="17" t="s">
        <v>45</v>
      </c>
      <c r="B56" s="7">
        <v>2000</v>
      </c>
      <c r="C56" s="7">
        <v>11.76</v>
      </c>
      <c r="D56" s="7">
        <v>4.26</v>
      </c>
      <c r="E56" s="7">
        <v>0.01</v>
      </c>
      <c r="F56" s="42"/>
      <c r="G56" s="17" t="s">
        <v>45</v>
      </c>
      <c r="H56" s="7">
        <v>2000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1000</v>
      </c>
      <c r="P56" s="7">
        <v>0</v>
      </c>
      <c r="Q56" s="7">
        <v>0</v>
      </c>
      <c r="R56" s="7">
        <v>0</v>
      </c>
      <c r="S56" s="7">
        <v>0</v>
      </c>
      <c r="T56" s="7">
        <v>1000</v>
      </c>
      <c r="U56" s="4"/>
      <c r="V56" s="7">
        <v>2000</v>
      </c>
    </row>
    <row r="57" spans="1:22" x14ac:dyDescent="0.25">
      <c r="A57" s="17" t="s">
        <v>46</v>
      </c>
      <c r="B57" s="7">
        <v>4000</v>
      </c>
      <c r="C57" s="7">
        <v>23.53</v>
      </c>
      <c r="D57" s="7">
        <v>8.51</v>
      </c>
      <c r="E57" s="7">
        <v>0.02</v>
      </c>
      <c r="F57" s="42"/>
      <c r="G57" s="17" t="s">
        <v>46</v>
      </c>
      <c r="H57" s="7">
        <v>4000</v>
      </c>
      <c r="I57" s="7">
        <v>0</v>
      </c>
      <c r="J57" s="7">
        <v>0</v>
      </c>
      <c r="K57" s="7">
        <v>480</v>
      </c>
      <c r="L57" s="7">
        <v>640</v>
      </c>
      <c r="M57" s="7">
        <v>0</v>
      </c>
      <c r="N57" s="7">
        <v>1868</v>
      </c>
      <c r="O57" s="7">
        <v>345</v>
      </c>
      <c r="P57" s="7">
        <v>0</v>
      </c>
      <c r="Q57" s="7">
        <v>0</v>
      </c>
      <c r="R57" s="7">
        <v>0</v>
      </c>
      <c r="S57" s="7">
        <v>667</v>
      </c>
      <c r="T57" s="7">
        <v>0</v>
      </c>
      <c r="U57" s="4"/>
      <c r="V57" s="7">
        <v>4000</v>
      </c>
    </row>
    <row r="58" spans="1:22" x14ac:dyDescent="0.25">
      <c r="A58" s="17" t="s">
        <v>47</v>
      </c>
      <c r="B58" s="7">
        <v>10000</v>
      </c>
      <c r="C58" s="7">
        <v>58.82</v>
      </c>
      <c r="D58" s="7">
        <v>21.28</v>
      </c>
      <c r="E58" s="7">
        <v>0.05</v>
      </c>
      <c r="F58" s="42"/>
      <c r="G58" s="17" t="s">
        <v>47</v>
      </c>
      <c r="H58" s="7">
        <v>10000</v>
      </c>
      <c r="I58" s="7">
        <v>0</v>
      </c>
      <c r="J58" s="7">
        <v>0</v>
      </c>
      <c r="K58" s="7">
        <v>1200</v>
      </c>
      <c r="L58" s="7">
        <v>1600</v>
      </c>
      <c r="M58" s="7">
        <v>0</v>
      </c>
      <c r="N58" s="7">
        <v>4666.67</v>
      </c>
      <c r="O58" s="7">
        <v>866.67</v>
      </c>
      <c r="P58" s="7">
        <v>0</v>
      </c>
      <c r="Q58" s="7">
        <v>0</v>
      </c>
      <c r="R58" s="7">
        <v>0</v>
      </c>
      <c r="S58" s="7">
        <v>1666.66</v>
      </c>
      <c r="T58" s="7">
        <v>0</v>
      </c>
      <c r="U58" s="4"/>
      <c r="V58" s="7">
        <v>10000</v>
      </c>
    </row>
    <row r="59" spans="1:22" x14ac:dyDescent="0.25">
      <c r="A59" s="17" t="s">
        <v>95</v>
      </c>
      <c r="B59" s="7">
        <v>4000</v>
      </c>
      <c r="C59" s="7">
        <v>23.53</v>
      </c>
      <c r="D59" s="7">
        <v>8.51</v>
      </c>
      <c r="E59" s="7">
        <v>0.02</v>
      </c>
      <c r="F59" s="42"/>
      <c r="G59" s="17" t="s">
        <v>48</v>
      </c>
      <c r="H59" s="7">
        <v>4000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2000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2000</v>
      </c>
      <c r="U59" s="4"/>
      <c r="V59" s="7">
        <v>4000</v>
      </c>
    </row>
    <row r="60" spans="1:22" x14ac:dyDescent="0.25">
      <c r="A60" s="17" t="s">
        <v>49</v>
      </c>
      <c r="B60" s="7">
        <v>40000</v>
      </c>
      <c r="C60" s="7">
        <v>235.29</v>
      </c>
      <c r="D60" s="7">
        <v>85.11</v>
      </c>
      <c r="E60" s="7">
        <v>0.19</v>
      </c>
      <c r="F60" s="42"/>
      <c r="G60" s="17" t="s">
        <v>49</v>
      </c>
      <c r="H60" s="7">
        <v>40000</v>
      </c>
      <c r="I60" s="7">
        <v>12000</v>
      </c>
      <c r="J60" s="7">
        <v>2545.4499999999998</v>
      </c>
      <c r="K60" s="7">
        <v>2545.4499999999998</v>
      </c>
      <c r="L60" s="7">
        <v>2545.4499999999998</v>
      </c>
      <c r="M60" s="7">
        <v>2545.4499999999998</v>
      </c>
      <c r="N60" s="7">
        <v>2545.4499999999998</v>
      </c>
      <c r="O60" s="7">
        <v>2545.4499999999998</v>
      </c>
      <c r="P60" s="7">
        <v>2545.4499999999998</v>
      </c>
      <c r="Q60" s="7">
        <v>2545.4499999999998</v>
      </c>
      <c r="R60" s="7">
        <v>2545.4499999999998</v>
      </c>
      <c r="S60" s="7">
        <v>2545.4499999999998</v>
      </c>
      <c r="T60" s="7">
        <v>2545.5</v>
      </c>
      <c r="U60" s="4"/>
      <c r="V60" s="7">
        <v>40000</v>
      </c>
    </row>
    <row r="61" spans="1:22" x14ac:dyDescent="0.25">
      <c r="A61" s="17" t="s">
        <v>50</v>
      </c>
      <c r="B61" s="7">
        <v>10000</v>
      </c>
      <c r="C61" s="7">
        <v>58.82</v>
      </c>
      <c r="D61" s="7">
        <v>21.28</v>
      </c>
      <c r="E61" s="7">
        <v>0.05</v>
      </c>
      <c r="F61" s="42"/>
      <c r="G61" s="17" t="s">
        <v>50</v>
      </c>
      <c r="H61" s="7">
        <v>10000</v>
      </c>
      <c r="I61" s="7">
        <v>833</v>
      </c>
      <c r="J61" s="7">
        <v>833</v>
      </c>
      <c r="K61" s="7">
        <v>833</v>
      </c>
      <c r="L61" s="7">
        <v>833</v>
      </c>
      <c r="M61" s="7">
        <v>833</v>
      </c>
      <c r="N61" s="7">
        <v>833</v>
      </c>
      <c r="O61" s="7">
        <v>833</v>
      </c>
      <c r="P61" s="7">
        <v>833</v>
      </c>
      <c r="Q61" s="7">
        <v>833</v>
      </c>
      <c r="R61" s="7">
        <v>833</v>
      </c>
      <c r="S61" s="7">
        <v>833</v>
      </c>
      <c r="T61" s="7">
        <v>837</v>
      </c>
      <c r="U61" s="4"/>
      <c r="V61" s="7">
        <v>10000</v>
      </c>
    </row>
    <row r="62" spans="1:22" x14ac:dyDescent="0.25">
      <c r="A62" s="17" t="s">
        <v>51</v>
      </c>
      <c r="B62" s="7">
        <v>12000</v>
      </c>
      <c r="C62" s="7">
        <v>70.59</v>
      </c>
      <c r="D62" s="7">
        <v>25.53</v>
      </c>
      <c r="E62" s="7">
        <v>0.06</v>
      </c>
      <c r="F62" s="42"/>
      <c r="G62" s="17" t="s">
        <v>51</v>
      </c>
      <c r="H62" s="7">
        <v>12000</v>
      </c>
      <c r="I62" s="7">
        <v>1000</v>
      </c>
      <c r="J62" s="7">
        <v>1000</v>
      </c>
      <c r="K62" s="7">
        <v>1000</v>
      </c>
      <c r="L62" s="7">
        <v>1000</v>
      </c>
      <c r="M62" s="7">
        <v>1000</v>
      </c>
      <c r="N62" s="7">
        <v>1000</v>
      </c>
      <c r="O62" s="7">
        <v>1000</v>
      </c>
      <c r="P62" s="7">
        <v>1000</v>
      </c>
      <c r="Q62" s="7">
        <v>1000</v>
      </c>
      <c r="R62" s="7">
        <v>1000</v>
      </c>
      <c r="S62" s="7">
        <v>1000</v>
      </c>
      <c r="T62" s="7">
        <v>1000</v>
      </c>
      <c r="U62" s="4"/>
      <c r="V62" s="7">
        <v>12000</v>
      </c>
    </row>
    <row r="63" spans="1:22" x14ac:dyDescent="0.25">
      <c r="A63" s="17" t="s">
        <v>96</v>
      </c>
      <c r="B63" s="7">
        <v>12000</v>
      </c>
      <c r="C63" s="7">
        <v>70.59</v>
      </c>
      <c r="D63" s="7">
        <v>25.53</v>
      </c>
      <c r="E63" s="7">
        <v>0.06</v>
      </c>
      <c r="F63" s="42"/>
      <c r="G63" s="17" t="s">
        <v>97</v>
      </c>
      <c r="H63" s="7">
        <v>12000</v>
      </c>
      <c r="I63" s="7">
        <v>1000</v>
      </c>
      <c r="J63" s="7">
        <v>1000</v>
      </c>
      <c r="K63" s="7">
        <v>1000</v>
      </c>
      <c r="L63" s="7">
        <v>1000</v>
      </c>
      <c r="M63" s="7">
        <v>1000</v>
      </c>
      <c r="N63" s="7">
        <v>1000</v>
      </c>
      <c r="O63" s="7">
        <v>1000</v>
      </c>
      <c r="P63" s="7">
        <v>1000</v>
      </c>
      <c r="Q63" s="7">
        <v>1000</v>
      </c>
      <c r="R63" s="7">
        <v>1000</v>
      </c>
      <c r="S63" s="7">
        <v>1000</v>
      </c>
      <c r="T63" s="7">
        <v>1000</v>
      </c>
      <c r="U63" s="4"/>
      <c r="V63" s="7">
        <v>12000</v>
      </c>
    </row>
    <row r="64" spans="1:22" x14ac:dyDescent="0.25">
      <c r="A64" s="17" t="s">
        <v>52</v>
      </c>
      <c r="B64" s="7">
        <v>12000</v>
      </c>
      <c r="C64" s="7">
        <v>70.59</v>
      </c>
      <c r="D64" s="7">
        <v>25.53</v>
      </c>
      <c r="E64" s="7">
        <v>0.06</v>
      </c>
      <c r="F64" s="42"/>
      <c r="G64" s="17" t="s">
        <v>52</v>
      </c>
      <c r="H64" s="7">
        <v>12000</v>
      </c>
      <c r="I64" s="7">
        <v>1000</v>
      </c>
      <c r="J64" s="7">
        <v>1000</v>
      </c>
      <c r="K64" s="7">
        <v>1000</v>
      </c>
      <c r="L64" s="7">
        <v>1000</v>
      </c>
      <c r="M64" s="7">
        <v>1000</v>
      </c>
      <c r="N64" s="7">
        <v>1000</v>
      </c>
      <c r="O64" s="7">
        <v>1000</v>
      </c>
      <c r="P64" s="7">
        <v>1000</v>
      </c>
      <c r="Q64" s="7">
        <v>1000</v>
      </c>
      <c r="R64" s="7">
        <v>1000</v>
      </c>
      <c r="S64" s="7">
        <v>1000</v>
      </c>
      <c r="T64" s="7">
        <v>1000</v>
      </c>
      <c r="U64" s="4"/>
      <c r="V64" s="7">
        <v>12000</v>
      </c>
    </row>
    <row r="65" spans="1:22" x14ac:dyDescent="0.25">
      <c r="A65" s="17" t="s">
        <v>53</v>
      </c>
      <c r="B65" s="7">
        <v>15000</v>
      </c>
      <c r="C65" s="7">
        <v>88.24</v>
      </c>
      <c r="D65" s="7">
        <v>31.91</v>
      </c>
      <c r="E65" s="7">
        <v>7.0000000000000007E-2</v>
      </c>
      <c r="F65" s="42"/>
      <c r="G65" s="17" t="s">
        <v>53</v>
      </c>
      <c r="H65" s="7">
        <v>15000</v>
      </c>
      <c r="I65" s="7">
        <v>1000</v>
      </c>
      <c r="J65" s="7">
        <v>1000</v>
      </c>
      <c r="K65" s="7">
        <v>1000</v>
      </c>
      <c r="L65" s="7">
        <v>1000</v>
      </c>
      <c r="M65" s="7">
        <v>4000</v>
      </c>
      <c r="N65" s="7">
        <v>1000</v>
      </c>
      <c r="O65" s="7">
        <v>1000</v>
      </c>
      <c r="P65" s="7">
        <v>1000</v>
      </c>
      <c r="Q65" s="7">
        <v>1000</v>
      </c>
      <c r="R65" s="7">
        <v>1000</v>
      </c>
      <c r="S65" s="7">
        <v>1000</v>
      </c>
      <c r="T65" s="7">
        <v>1000</v>
      </c>
      <c r="U65" s="4"/>
      <c r="V65" s="7">
        <v>15000</v>
      </c>
    </row>
    <row r="66" spans="1:22" x14ac:dyDescent="0.25">
      <c r="A66" s="17" t="s">
        <v>54</v>
      </c>
      <c r="B66" s="7">
        <v>10000</v>
      </c>
      <c r="C66" s="7">
        <v>58.82</v>
      </c>
      <c r="D66" s="7">
        <v>21.28</v>
      </c>
      <c r="E66" s="7">
        <v>0.05</v>
      </c>
      <c r="F66" s="42"/>
      <c r="G66" s="17" t="s">
        <v>54</v>
      </c>
      <c r="H66" s="7">
        <v>10000</v>
      </c>
      <c r="I66" s="7">
        <v>833</v>
      </c>
      <c r="J66" s="7">
        <v>833</v>
      </c>
      <c r="K66" s="7">
        <v>833</v>
      </c>
      <c r="L66" s="7">
        <v>833</v>
      </c>
      <c r="M66" s="7">
        <v>833</v>
      </c>
      <c r="N66" s="7">
        <v>833</v>
      </c>
      <c r="O66" s="7">
        <v>833</v>
      </c>
      <c r="P66" s="7">
        <v>833</v>
      </c>
      <c r="Q66" s="7">
        <v>833</v>
      </c>
      <c r="R66" s="7">
        <v>833</v>
      </c>
      <c r="S66" s="7">
        <v>833</v>
      </c>
      <c r="T66" s="7">
        <v>837</v>
      </c>
      <c r="U66" s="4"/>
      <c r="V66" s="7">
        <v>10000</v>
      </c>
    </row>
    <row r="67" spans="1:22" x14ac:dyDescent="0.25">
      <c r="A67" s="17" t="s">
        <v>55</v>
      </c>
      <c r="B67" s="7">
        <v>5000</v>
      </c>
      <c r="C67" s="7">
        <v>29.41</v>
      </c>
      <c r="D67" s="7">
        <v>10.64</v>
      </c>
      <c r="E67" s="7">
        <v>0.02</v>
      </c>
      <c r="F67" s="42"/>
      <c r="G67" s="17" t="s">
        <v>55</v>
      </c>
      <c r="H67" s="7">
        <v>5000</v>
      </c>
      <c r="I67" s="7">
        <v>400</v>
      </c>
      <c r="J67" s="7">
        <v>418</v>
      </c>
      <c r="K67" s="7">
        <v>418</v>
      </c>
      <c r="L67" s="7">
        <v>418</v>
      </c>
      <c r="M67" s="7">
        <v>418</v>
      </c>
      <c r="N67" s="7">
        <v>418</v>
      </c>
      <c r="O67" s="7">
        <v>418</v>
      </c>
      <c r="P67" s="7">
        <v>418</v>
      </c>
      <c r="Q67" s="7">
        <v>418</v>
      </c>
      <c r="R67" s="7">
        <v>418</v>
      </c>
      <c r="S67" s="7">
        <v>418</v>
      </c>
      <c r="T67" s="7">
        <v>420</v>
      </c>
      <c r="U67" s="4"/>
      <c r="V67" s="7">
        <v>5000</v>
      </c>
    </row>
    <row r="68" spans="1:22" x14ac:dyDescent="0.25">
      <c r="A68" s="17" t="s">
        <v>56</v>
      </c>
      <c r="B68" s="7">
        <v>1200</v>
      </c>
      <c r="C68" s="7">
        <v>7.06</v>
      </c>
      <c r="D68" s="7">
        <v>2.5499999999999998</v>
      </c>
      <c r="E68" s="7">
        <v>0.01</v>
      </c>
      <c r="F68" s="42"/>
      <c r="G68" s="17" t="s">
        <v>56</v>
      </c>
      <c r="H68" s="7">
        <v>1200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1200</v>
      </c>
      <c r="T68" s="7">
        <v>0</v>
      </c>
      <c r="U68" s="4"/>
      <c r="V68" s="7">
        <v>1200</v>
      </c>
    </row>
    <row r="69" spans="1:22" x14ac:dyDescent="0.25">
      <c r="A69" s="17" t="s">
        <v>57</v>
      </c>
      <c r="B69" s="7">
        <v>1560</v>
      </c>
      <c r="C69" s="7">
        <v>9.18</v>
      </c>
      <c r="D69" s="7">
        <v>3.32</v>
      </c>
      <c r="E69" s="7">
        <v>0.01</v>
      </c>
      <c r="G69" s="17" t="s">
        <v>57</v>
      </c>
      <c r="H69" s="7">
        <v>1560</v>
      </c>
      <c r="I69" s="7">
        <v>130</v>
      </c>
      <c r="J69" s="7">
        <v>130</v>
      </c>
      <c r="K69" s="7">
        <v>130</v>
      </c>
      <c r="L69" s="7">
        <v>130</v>
      </c>
      <c r="M69" s="7">
        <v>130</v>
      </c>
      <c r="N69" s="7">
        <v>130</v>
      </c>
      <c r="O69" s="7">
        <v>130</v>
      </c>
      <c r="P69" s="7">
        <v>130</v>
      </c>
      <c r="Q69" s="7">
        <v>130</v>
      </c>
      <c r="R69" s="7">
        <v>130</v>
      </c>
      <c r="S69" s="7">
        <v>130</v>
      </c>
      <c r="T69" s="7">
        <v>130</v>
      </c>
      <c r="U69" s="4"/>
      <c r="V69" s="7">
        <v>1560</v>
      </c>
    </row>
    <row r="70" spans="1:22" s="1" customFormat="1" x14ac:dyDescent="0.25">
      <c r="A70" s="14" t="s">
        <v>58</v>
      </c>
      <c r="B70" s="8">
        <v>167610</v>
      </c>
      <c r="C70" s="8">
        <v>1047.56</v>
      </c>
      <c r="D70" s="8">
        <v>356.61</v>
      </c>
      <c r="E70" s="8">
        <v>0.8</v>
      </c>
      <c r="F70" s="41"/>
      <c r="G70" s="14" t="s">
        <v>58</v>
      </c>
      <c r="H70" s="8">
        <v>167610</v>
      </c>
      <c r="I70" s="8">
        <f t="shared" ref="I70:T70" si="4">SUM(I53:I69)</f>
        <v>18792.75</v>
      </c>
      <c r="J70" s="8">
        <f t="shared" si="4"/>
        <v>11817.45</v>
      </c>
      <c r="K70" s="8">
        <f t="shared" si="4"/>
        <v>12697.65</v>
      </c>
      <c r="L70" s="8">
        <f t="shared" si="4"/>
        <v>13939.9</v>
      </c>
      <c r="M70" s="8">
        <f t="shared" si="4"/>
        <v>16276.3</v>
      </c>
      <c r="N70" s="8">
        <f t="shared" si="4"/>
        <v>17741.34</v>
      </c>
      <c r="O70" s="8">
        <f t="shared" si="4"/>
        <v>13821.52</v>
      </c>
      <c r="P70" s="8">
        <f t="shared" si="4"/>
        <v>13029.55</v>
      </c>
      <c r="Q70" s="8">
        <f t="shared" si="4"/>
        <v>11083.45</v>
      </c>
      <c r="R70" s="8">
        <f t="shared" si="4"/>
        <v>9770.15</v>
      </c>
      <c r="S70" s="8">
        <f t="shared" si="4"/>
        <v>15622.27</v>
      </c>
      <c r="T70" s="8">
        <f t="shared" si="4"/>
        <v>13017.67</v>
      </c>
      <c r="U70" s="3"/>
      <c r="V70" s="8">
        <v>167610</v>
      </c>
    </row>
    <row r="71" spans="1:22" x14ac:dyDescent="0.25">
      <c r="A71" s="17"/>
      <c r="B71" s="7"/>
      <c r="C71" s="7"/>
      <c r="D71" s="7"/>
      <c r="E71" s="7"/>
      <c r="F71" s="42"/>
      <c r="G71" s="17"/>
      <c r="H71" s="7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15"/>
    </row>
    <row r="72" spans="1:22" s="2" customFormat="1" x14ac:dyDescent="0.25">
      <c r="A72" s="16" t="s">
        <v>59</v>
      </c>
      <c r="B72" s="10"/>
      <c r="C72" s="10"/>
      <c r="D72" s="10"/>
      <c r="E72" s="10"/>
      <c r="F72" s="44"/>
      <c r="G72" s="16" t="s">
        <v>59</v>
      </c>
      <c r="H72" s="10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26"/>
    </row>
    <row r="73" spans="1:22" x14ac:dyDescent="0.25">
      <c r="A73" s="17" t="s">
        <v>60</v>
      </c>
      <c r="B73" s="7">
        <v>2500</v>
      </c>
      <c r="C73" s="7">
        <v>14.7</v>
      </c>
      <c r="D73" s="7">
        <v>5.32</v>
      </c>
      <c r="E73" s="7">
        <v>0.01</v>
      </c>
      <c r="F73" s="42"/>
      <c r="G73" s="17" t="s">
        <v>60</v>
      </c>
      <c r="H73" s="7">
        <v>2500</v>
      </c>
      <c r="I73" s="7">
        <v>208.33</v>
      </c>
      <c r="J73" s="7">
        <v>208.33</v>
      </c>
      <c r="K73" s="7">
        <v>208.33</v>
      </c>
      <c r="L73" s="7">
        <v>208.33</v>
      </c>
      <c r="M73" s="7">
        <v>208.33</v>
      </c>
      <c r="N73" s="7">
        <v>208.33</v>
      </c>
      <c r="O73" s="7">
        <v>208.33</v>
      </c>
      <c r="P73" s="7">
        <v>208.33</v>
      </c>
      <c r="Q73" s="7">
        <v>208.33</v>
      </c>
      <c r="R73" s="7">
        <v>208.33</v>
      </c>
      <c r="S73" s="7">
        <v>208.33</v>
      </c>
      <c r="T73" s="7">
        <v>208.37</v>
      </c>
      <c r="U73" s="4"/>
      <c r="V73" s="7">
        <v>2500</v>
      </c>
    </row>
    <row r="74" spans="1:22" x14ac:dyDescent="0.25">
      <c r="A74" s="17" t="s">
        <v>61</v>
      </c>
      <c r="B74" s="7">
        <v>21000</v>
      </c>
      <c r="C74" s="7">
        <v>123.53</v>
      </c>
      <c r="D74" s="7">
        <v>44.68</v>
      </c>
      <c r="E74" s="7">
        <v>0.1</v>
      </c>
      <c r="F74" s="42"/>
      <c r="G74" s="17" t="s">
        <v>61</v>
      </c>
      <c r="H74" s="7">
        <v>21000</v>
      </c>
      <c r="I74" s="7">
        <v>1750</v>
      </c>
      <c r="J74" s="7">
        <v>1750</v>
      </c>
      <c r="K74" s="7">
        <v>1750</v>
      </c>
      <c r="L74" s="7">
        <v>1750</v>
      </c>
      <c r="M74" s="7">
        <v>1750</v>
      </c>
      <c r="N74" s="7">
        <v>1750</v>
      </c>
      <c r="O74" s="7">
        <v>1750</v>
      </c>
      <c r="P74" s="7">
        <v>1750</v>
      </c>
      <c r="Q74" s="7">
        <v>1750</v>
      </c>
      <c r="R74" s="7">
        <v>1750</v>
      </c>
      <c r="S74" s="7">
        <v>1750</v>
      </c>
      <c r="T74" s="7">
        <v>1750</v>
      </c>
      <c r="U74" s="4"/>
      <c r="V74" s="7">
        <v>21000</v>
      </c>
    </row>
    <row r="75" spans="1:22" x14ac:dyDescent="0.25">
      <c r="A75" s="17" t="s">
        <v>62</v>
      </c>
      <c r="B75" s="7">
        <v>16377</v>
      </c>
      <c r="C75" s="7">
        <v>96.33</v>
      </c>
      <c r="D75" s="7">
        <v>34.840000000000003</v>
      </c>
      <c r="E75" s="7">
        <v>0.08</v>
      </c>
      <c r="F75" s="42"/>
      <c r="G75" s="17" t="s">
        <v>62</v>
      </c>
      <c r="H75" s="7">
        <v>16377</v>
      </c>
      <c r="I75" s="7">
        <v>0</v>
      </c>
      <c r="J75" s="7">
        <v>4112.79</v>
      </c>
      <c r="K75" s="7">
        <v>0</v>
      </c>
      <c r="L75" s="7">
        <v>5247.77</v>
      </c>
      <c r="M75" s="7">
        <v>2315.94</v>
      </c>
      <c r="N75" s="7">
        <v>0</v>
      </c>
      <c r="O75" s="7">
        <v>0</v>
      </c>
      <c r="P75" s="7">
        <v>2315.94</v>
      </c>
      <c r="Q75" s="7">
        <v>0</v>
      </c>
      <c r="R75" s="7">
        <v>0</v>
      </c>
      <c r="S75" s="7">
        <v>2384.56</v>
      </c>
      <c r="T75" s="7">
        <v>0</v>
      </c>
      <c r="U75" s="4"/>
      <c r="V75" s="7">
        <v>16377</v>
      </c>
    </row>
    <row r="76" spans="1:22" x14ac:dyDescent="0.25">
      <c r="A76" s="17" t="s">
        <v>63</v>
      </c>
      <c r="B76" s="7">
        <v>7550</v>
      </c>
      <c r="C76" s="7">
        <v>44.41</v>
      </c>
      <c r="D76" s="7">
        <v>16.489999999999998</v>
      </c>
      <c r="E76" s="7">
        <v>0.04</v>
      </c>
      <c r="F76" s="42"/>
      <c r="G76" s="17" t="s">
        <v>63</v>
      </c>
      <c r="H76" s="7">
        <v>7550</v>
      </c>
      <c r="I76" s="7">
        <v>0</v>
      </c>
      <c r="J76" s="7">
        <v>0</v>
      </c>
      <c r="K76" s="7">
        <v>0</v>
      </c>
      <c r="L76" s="7">
        <v>7550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4"/>
      <c r="V76" s="7">
        <v>7550</v>
      </c>
    </row>
    <row r="77" spans="1:22" x14ac:dyDescent="0.25">
      <c r="A77" s="17" t="s">
        <v>64</v>
      </c>
      <c r="B77" s="7">
        <v>2121</v>
      </c>
      <c r="C77" s="7">
        <v>12.48</v>
      </c>
      <c r="D77" s="7">
        <v>4.51</v>
      </c>
      <c r="E77" s="7">
        <v>0.01</v>
      </c>
      <c r="F77" s="42"/>
      <c r="G77" s="17" t="s">
        <v>64</v>
      </c>
      <c r="H77" s="7">
        <v>2121</v>
      </c>
      <c r="I77" s="7">
        <v>176.75</v>
      </c>
      <c r="J77" s="7">
        <v>176.75</v>
      </c>
      <c r="K77" s="7">
        <v>176.75</v>
      </c>
      <c r="L77" s="7">
        <v>176.75</v>
      </c>
      <c r="M77" s="7">
        <v>176.75</v>
      </c>
      <c r="N77" s="7">
        <v>176.75</v>
      </c>
      <c r="O77" s="7">
        <v>176.75</v>
      </c>
      <c r="P77" s="7">
        <v>176.75</v>
      </c>
      <c r="Q77" s="7">
        <v>176.75</v>
      </c>
      <c r="R77" s="7">
        <v>176.75</v>
      </c>
      <c r="S77" s="7">
        <v>176.75</v>
      </c>
      <c r="T77" s="7">
        <v>176.75</v>
      </c>
      <c r="U77" s="4"/>
      <c r="V77" s="7">
        <v>2121</v>
      </c>
    </row>
    <row r="78" spans="1:22" x14ac:dyDescent="0.25">
      <c r="A78" s="17" t="s">
        <v>65</v>
      </c>
      <c r="B78" s="7">
        <v>1800</v>
      </c>
      <c r="C78" s="7">
        <v>10.59</v>
      </c>
      <c r="D78" s="7">
        <v>3.83</v>
      </c>
      <c r="E78" s="7">
        <v>0.01</v>
      </c>
      <c r="F78" s="42"/>
      <c r="G78" s="17" t="s">
        <v>65</v>
      </c>
      <c r="H78" s="7">
        <v>1800</v>
      </c>
      <c r="I78" s="7">
        <v>150</v>
      </c>
      <c r="J78" s="7">
        <v>150</v>
      </c>
      <c r="K78" s="7">
        <v>150</v>
      </c>
      <c r="L78" s="7">
        <v>150</v>
      </c>
      <c r="M78" s="7">
        <v>150</v>
      </c>
      <c r="N78" s="7">
        <v>150</v>
      </c>
      <c r="O78" s="7">
        <v>150</v>
      </c>
      <c r="P78" s="7">
        <v>150</v>
      </c>
      <c r="Q78" s="7">
        <v>150</v>
      </c>
      <c r="R78" s="7">
        <v>150</v>
      </c>
      <c r="S78" s="7">
        <v>150</v>
      </c>
      <c r="T78" s="7">
        <v>150</v>
      </c>
      <c r="U78" s="4"/>
      <c r="V78" s="7">
        <v>1800</v>
      </c>
    </row>
    <row r="79" spans="1:22" x14ac:dyDescent="0.25">
      <c r="A79" s="17" t="s">
        <v>66</v>
      </c>
      <c r="B79" s="7">
        <v>7526.72</v>
      </c>
      <c r="C79" s="7">
        <v>47.04</v>
      </c>
      <c r="D79" s="7">
        <v>15.44</v>
      </c>
      <c r="E79" s="7">
        <v>0.04</v>
      </c>
      <c r="F79" s="42"/>
      <c r="G79" s="17" t="s">
        <v>66</v>
      </c>
      <c r="H79" s="7">
        <v>7526.72</v>
      </c>
      <c r="I79" s="7">
        <v>627.22</v>
      </c>
      <c r="J79" s="7">
        <v>627.22</v>
      </c>
      <c r="K79" s="7">
        <v>627.22</v>
      </c>
      <c r="L79" s="7">
        <v>627.22</v>
      </c>
      <c r="M79" s="7">
        <v>627.22</v>
      </c>
      <c r="N79" s="7">
        <v>627.22</v>
      </c>
      <c r="O79" s="7">
        <v>627.22</v>
      </c>
      <c r="P79" s="7">
        <v>627.22</v>
      </c>
      <c r="Q79" s="7">
        <v>627.22</v>
      </c>
      <c r="R79" s="7">
        <v>627.22</v>
      </c>
      <c r="S79" s="7">
        <v>627.22</v>
      </c>
      <c r="T79" s="7">
        <v>627.29999999999995</v>
      </c>
      <c r="U79" s="4"/>
      <c r="V79" s="7">
        <v>7526.72</v>
      </c>
    </row>
    <row r="80" spans="1:22" x14ac:dyDescent="0.25">
      <c r="A80" s="17" t="s">
        <v>67</v>
      </c>
      <c r="B80" s="7">
        <v>3000</v>
      </c>
      <c r="C80" s="7">
        <v>17.649999999999999</v>
      </c>
      <c r="D80" s="7">
        <v>6.38</v>
      </c>
      <c r="E80" s="7">
        <v>0.01</v>
      </c>
      <c r="F80" s="42"/>
      <c r="G80" s="17" t="s">
        <v>67</v>
      </c>
      <c r="H80" s="7">
        <v>3000</v>
      </c>
      <c r="I80" s="7">
        <v>250</v>
      </c>
      <c r="J80" s="7">
        <v>250</v>
      </c>
      <c r="K80" s="7">
        <v>250</v>
      </c>
      <c r="L80" s="7">
        <v>250</v>
      </c>
      <c r="M80" s="7">
        <v>250</v>
      </c>
      <c r="N80" s="7">
        <v>250</v>
      </c>
      <c r="O80" s="7">
        <v>250</v>
      </c>
      <c r="P80" s="7">
        <v>250</v>
      </c>
      <c r="Q80" s="7">
        <v>250</v>
      </c>
      <c r="R80" s="7">
        <v>250</v>
      </c>
      <c r="S80" s="7">
        <v>250</v>
      </c>
      <c r="T80" s="7">
        <v>250</v>
      </c>
      <c r="U80" s="4"/>
      <c r="V80" s="7">
        <v>3000</v>
      </c>
    </row>
    <row r="81" spans="1:22" s="1" customFormat="1" x14ac:dyDescent="0.25">
      <c r="A81" s="14" t="s">
        <v>68</v>
      </c>
      <c r="B81" s="8">
        <v>61874.720000000001</v>
      </c>
      <c r="C81" s="8">
        <v>386.71</v>
      </c>
      <c r="D81" s="8">
        <v>131.65</v>
      </c>
      <c r="E81" s="8">
        <v>0.28999999999999998</v>
      </c>
      <c r="F81" s="41"/>
      <c r="G81" s="14" t="s">
        <v>68</v>
      </c>
      <c r="H81" s="8">
        <v>61874.720000000001</v>
      </c>
      <c r="I81" s="8">
        <f t="shared" ref="I81:T81" si="5">SUM(I73:I80)</f>
        <v>3162.3</v>
      </c>
      <c r="J81" s="8">
        <f t="shared" si="5"/>
        <v>7275.09</v>
      </c>
      <c r="K81" s="8">
        <f t="shared" si="5"/>
        <v>3162.3</v>
      </c>
      <c r="L81" s="8">
        <f t="shared" si="5"/>
        <v>15960.07</v>
      </c>
      <c r="M81" s="8">
        <f t="shared" si="5"/>
        <v>5478.2400000000007</v>
      </c>
      <c r="N81" s="8">
        <f t="shared" si="5"/>
        <v>3162.3</v>
      </c>
      <c r="O81" s="8">
        <f t="shared" si="5"/>
        <v>3162.3</v>
      </c>
      <c r="P81" s="8">
        <f t="shared" si="5"/>
        <v>5478.2400000000007</v>
      </c>
      <c r="Q81" s="8">
        <f t="shared" si="5"/>
        <v>3162.3</v>
      </c>
      <c r="R81" s="8">
        <f t="shared" si="5"/>
        <v>3162.3</v>
      </c>
      <c r="S81" s="8">
        <f t="shared" si="5"/>
        <v>5546.86</v>
      </c>
      <c r="T81" s="8">
        <f t="shared" si="5"/>
        <v>3162.42</v>
      </c>
      <c r="U81" s="3"/>
      <c r="V81" s="8">
        <v>61874.720000000001</v>
      </c>
    </row>
    <row r="82" spans="1:22" x14ac:dyDescent="0.25">
      <c r="A82" s="17"/>
      <c r="B82" s="7"/>
      <c r="C82" s="7"/>
      <c r="D82" s="7"/>
      <c r="E82" s="7"/>
      <c r="F82" s="42"/>
      <c r="G82" s="17"/>
      <c r="H82" s="7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15"/>
    </row>
    <row r="83" spans="1:22" s="1" customFormat="1" x14ac:dyDescent="0.25">
      <c r="A83" s="14" t="s">
        <v>69</v>
      </c>
      <c r="B83" s="8">
        <v>816545.72</v>
      </c>
      <c r="C83" s="8">
        <f>B83/160</f>
        <v>5103.41075</v>
      </c>
      <c r="D83" s="8">
        <f>B83/470</f>
        <v>1737.331319148936</v>
      </c>
      <c r="E83" s="8">
        <f>B83/210000</f>
        <v>3.8883129523809523</v>
      </c>
      <c r="F83" s="41"/>
      <c r="G83" s="27" t="s">
        <v>69</v>
      </c>
      <c r="H83" s="29">
        <v>816545.72</v>
      </c>
      <c r="I83" s="29">
        <v>47203.35</v>
      </c>
      <c r="J83" s="29">
        <v>67651.039999999994</v>
      </c>
      <c r="K83" s="29">
        <v>66128.69</v>
      </c>
      <c r="L83" s="29">
        <v>91512.21</v>
      </c>
      <c r="M83" s="29">
        <v>65761.09</v>
      </c>
      <c r="N83" s="29">
        <v>125250.39</v>
      </c>
      <c r="O83" s="29">
        <v>58735.14</v>
      </c>
      <c r="P83" s="29">
        <v>54189.89</v>
      </c>
      <c r="Q83" s="29">
        <v>49710.85</v>
      </c>
      <c r="R83" s="29">
        <v>72410.69</v>
      </c>
      <c r="S83" s="29">
        <v>74760.37</v>
      </c>
      <c r="T83" s="29">
        <v>43233.01</v>
      </c>
      <c r="U83" s="35"/>
      <c r="V83" s="29">
        <f>SUM(I83:T83)</f>
        <v>816546.72000000009</v>
      </c>
    </row>
    <row r="84" spans="1:22" x14ac:dyDescent="0.25">
      <c r="A84" s="17"/>
      <c r="B84" s="7"/>
      <c r="C84" s="7"/>
      <c r="D84" s="7"/>
      <c r="E84" s="7"/>
      <c r="F84" s="42"/>
      <c r="G84" s="1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19"/>
    </row>
    <row r="85" spans="1:22" s="1" customFormat="1" x14ac:dyDescent="0.25">
      <c r="A85" s="14" t="s">
        <v>70</v>
      </c>
      <c r="B85" s="8">
        <f>B20-B83</f>
        <v>252144.6100000001</v>
      </c>
      <c r="C85" s="8">
        <f>B85/160</f>
        <v>1575.9038125000006</v>
      </c>
      <c r="D85" s="8">
        <f>B85/470</f>
        <v>536.47789361702155</v>
      </c>
      <c r="E85" s="8">
        <f>B85/210000</f>
        <v>1.2006886190476196</v>
      </c>
      <c r="F85" s="41"/>
      <c r="G85" s="27" t="s">
        <v>70</v>
      </c>
      <c r="H85" s="29">
        <f t="shared" ref="H85:T85" si="6">H20-H83</f>
        <v>252144.6100000001</v>
      </c>
      <c r="I85" s="29">
        <f t="shared" si="6"/>
        <v>-46408.7</v>
      </c>
      <c r="J85" s="29">
        <f t="shared" si="6"/>
        <v>-40063.329999999994</v>
      </c>
      <c r="K85" s="29">
        <f t="shared" si="6"/>
        <v>29955.800000000003</v>
      </c>
      <c r="L85" s="29">
        <f t="shared" si="6"/>
        <v>25006.539999999994</v>
      </c>
      <c r="M85" s="29">
        <f t="shared" si="6"/>
        <v>52097.380000000005</v>
      </c>
      <c r="N85" s="29">
        <f t="shared" si="6"/>
        <v>-27405.58</v>
      </c>
      <c r="O85" s="29">
        <f t="shared" si="6"/>
        <v>27180.78</v>
      </c>
      <c r="P85" s="29">
        <f t="shared" si="6"/>
        <v>51629.010000000009</v>
      </c>
      <c r="Q85" s="29">
        <f t="shared" si="6"/>
        <v>49187.147400000009</v>
      </c>
      <c r="R85" s="29">
        <f t="shared" si="6"/>
        <v>20984.97</v>
      </c>
      <c r="S85" s="29">
        <f t="shared" si="6"/>
        <v>31132.290000000008</v>
      </c>
      <c r="T85" s="29">
        <f t="shared" si="6"/>
        <v>78846.419999999984</v>
      </c>
      <c r="U85" s="29"/>
      <c r="V85" s="29">
        <f>V20-V83</f>
        <v>252143.61</v>
      </c>
    </row>
    <row r="86" spans="1:22" x14ac:dyDescent="0.25">
      <c r="A86" s="17"/>
      <c r="B86" s="7"/>
      <c r="C86" s="7"/>
      <c r="D86" s="7"/>
      <c r="E86" s="7"/>
      <c r="F86" s="42"/>
      <c r="G86" s="17"/>
      <c r="H86" s="7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15"/>
    </row>
    <row r="87" spans="1:22" s="1" customFormat="1" x14ac:dyDescent="0.25">
      <c r="A87" s="14" t="s">
        <v>71</v>
      </c>
      <c r="B87" s="8"/>
      <c r="C87" s="8"/>
      <c r="D87" s="8"/>
      <c r="E87" s="8"/>
      <c r="F87" s="41"/>
      <c r="G87" s="14" t="s">
        <v>71</v>
      </c>
      <c r="H87" s="8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25"/>
    </row>
    <row r="88" spans="1:22" x14ac:dyDescent="0.25">
      <c r="A88" s="17" t="s">
        <v>72</v>
      </c>
      <c r="B88" s="7"/>
      <c r="C88" s="7"/>
      <c r="D88" s="7"/>
      <c r="E88" s="7"/>
      <c r="F88" s="42"/>
      <c r="G88" s="17" t="s">
        <v>72</v>
      </c>
      <c r="H88" s="7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15"/>
    </row>
    <row r="89" spans="1:22" x14ac:dyDescent="0.25">
      <c r="A89" s="17" t="s">
        <v>73</v>
      </c>
      <c r="B89" s="7">
        <v>52979</v>
      </c>
      <c r="C89" s="7"/>
      <c r="D89" s="7"/>
      <c r="E89" s="7"/>
      <c r="F89" s="42"/>
      <c r="G89" s="17" t="s">
        <v>73</v>
      </c>
      <c r="H89" s="7">
        <v>52979</v>
      </c>
      <c r="I89" s="7">
        <v>4414.92</v>
      </c>
      <c r="J89" s="7">
        <v>4414.92</v>
      </c>
      <c r="K89" s="7">
        <v>4414.92</v>
      </c>
      <c r="L89" s="7">
        <v>4414.92</v>
      </c>
      <c r="M89" s="7">
        <v>4414.92</v>
      </c>
      <c r="N89" s="7">
        <v>4414.92</v>
      </c>
      <c r="O89" s="7">
        <v>4414.92</v>
      </c>
      <c r="P89" s="7">
        <v>4414.92</v>
      </c>
      <c r="Q89" s="7">
        <v>4414.92</v>
      </c>
      <c r="R89" s="7">
        <v>4414.92</v>
      </c>
      <c r="S89" s="7">
        <v>4414.92</v>
      </c>
      <c r="T89" s="7">
        <v>4414.88</v>
      </c>
      <c r="U89" s="4"/>
      <c r="V89" s="7">
        <v>52979</v>
      </c>
    </row>
    <row r="90" spans="1:22" x14ac:dyDescent="0.25">
      <c r="A90" s="17"/>
      <c r="B90" s="7"/>
      <c r="C90" s="7"/>
      <c r="D90" s="7"/>
      <c r="E90" s="7"/>
      <c r="F90" s="42"/>
      <c r="G90" s="17"/>
      <c r="H90" s="7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7"/>
    </row>
    <row r="91" spans="1:22" s="1" customFormat="1" x14ac:dyDescent="0.25">
      <c r="A91" s="14" t="s">
        <v>74</v>
      </c>
      <c r="B91" s="8">
        <v>52979</v>
      </c>
      <c r="C91" s="8">
        <v>311.64</v>
      </c>
      <c r="D91" s="8">
        <v>112.72</v>
      </c>
      <c r="E91" s="8">
        <v>0.25</v>
      </c>
      <c r="F91" s="41"/>
      <c r="G91" s="27" t="s">
        <v>74</v>
      </c>
      <c r="H91" s="29">
        <v>52979</v>
      </c>
      <c r="I91" s="29">
        <v>4414.92</v>
      </c>
      <c r="J91" s="29">
        <v>4414.92</v>
      </c>
      <c r="K91" s="29">
        <v>4414.92</v>
      </c>
      <c r="L91" s="29">
        <v>4414.92</v>
      </c>
      <c r="M91" s="29">
        <v>4414.92</v>
      </c>
      <c r="N91" s="29">
        <v>4414.92</v>
      </c>
      <c r="O91" s="29">
        <v>4414.92</v>
      </c>
      <c r="P91" s="29">
        <v>4414.92</v>
      </c>
      <c r="Q91" s="29">
        <v>4414.92</v>
      </c>
      <c r="R91" s="29">
        <v>4414.92</v>
      </c>
      <c r="S91" s="29">
        <v>4414.92</v>
      </c>
      <c r="T91" s="29">
        <v>4414.88</v>
      </c>
      <c r="U91" s="30"/>
      <c r="V91" s="29">
        <v>52979</v>
      </c>
    </row>
    <row r="92" spans="1:22" x14ac:dyDescent="0.25">
      <c r="A92" s="17"/>
      <c r="B92" s="7"/>
      <c r="C92" s="7"/>
      <c r="D92" s="7"/>
      <c r="E92" s="7"/>
      <c r="F92" s="42"/>
      <c r="G92" s="17"/>
      <c r="H92" s="7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15"/>
    </row>
    <row r="93" spans="1:22" x14ac:dyDescent="0.25">
      <c r="A93" s="17"/>
      <c r="B93" s="7"/>
      <c r="C93" s="7"/>
      <c r="D93" s="7"/>
      <c r="E93" s="7"/>
      <c r="F93" s="42"/>
      <c r="G93" s="17"/>
      <c r="H93" s="7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15"/>
    </row>
    <row r="94" spans="1:22" s="1" customFormat="1" ht="15.75" thickBot="1" x14ac:dyDescent="0.3">
      <c r="A94" s="20" t="s">
        <v>75</v>
      </c>
      <c r="B94" s="21">
        <f>B85-B91</f>
        <v>199165.6100000001</v>
      </c>
      <c r="C94" s="21">
        <f>B94/160</f>
        <v>1244.7850625000005</v>
      </c>
      <c r="D94" s="21">
        <f>B94/470</f>
        <v>423.75661702127684</v>
      </c>
      <c r="E94" s="21">
        <f>B94/210000</f>
        <v>0.9484076666666672</v>
      </c>
      <c r="F94" s="45"/>
      <c r="G94" s="31" t="s">
        <v>75</v>
      </c>
      <c r="H94" s="32">
        <f t="shared" ref="H94:T94" si="7">H85-H91</f>
        <v>199165.6100000001</v>
      </c>
      <c r="I94" s="32">
        <f t="shared" si="7"/>
        <v>-50823.619999999995</v>
      </c>
      <c r="J94" s="32">
        <f t="shared" si="7"/>
        <v>-44478.249999999993</v>
      </c>
      <c r="K94" s="32">
        <f t="shared" si="7"/>
        <v>25540.880000000005</v>
      </c>
      <c r="L94" s="32">
        <f t="shared" si="7"/>
        <v>20591.619999999995</v>
      </c>
      <c r="M94" s="32">
        <f t="shared" si="7"/>
        <v>47682.460000000006</v>
      </c>
      <c r="N94" s="32">
        <f t="shared" si="7"/>
        <v>-31820.5</v>
      </c>
      <c r="O94" s="32">
        <f t="shared" si="7"/>
        <v>22765.86</v>
      </c>
      <c r="P94" s="32">
        <f t="shared" si="7"/>
        <v>47214.090000000011</v>
      </c>
      <c r="Q94" s="32">
        <f t="shared" si="7"/>
        <v>44772.227400000011</v>
      </c>
      <c r="R94" s="32">
        <f t="shared" si="7"/>
        <v>16570.050000000003</v>
      </c>
      <c r="S94" s="32">
        <f t="shared" si="7"/>
        <v>26717.37000000001</v>
      </c>
      <c r="T94" s="32">
        <f t="shared" si="7"/>
        <v>74431.539999999979</v>
      </c>
      <c r="U94" s="33"/>
      <c r="V94" s="32">
        <v>199165.61</v>
      </c>
    </row>
  </sheetData>
  <sortState ref="G14:G16">
    <sortCondition ref="G1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Lincoln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Dibley</dc:creator>
  <cp:lastModifiedBy>Doug M Dibley</cp:lastModifiedBy>
  <dcterms:created xsi:type="dcterms:W3CDTF">2015-07-21T23:02:21Z</dcterms:created>
  <dcterms:modified xsi:type="dcterms:W3CDTF">2015-09-15T03:39:01Z</dcterms:modified>
</cp:coreProperties>
</file>